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996" firstSheet="1" activeTab="1"/>
  </bookViews>
  <sheets>
    <sheet name="Лист 1 (2)" sheetId="1" state="hidden" r:id="rId1"/>
    <sheet name="с уточ.планом" sheetId="2" r:id="rId2"/>
  </sheets>
  <definedNames>
    <definedName name="_xlnm.Print_Titles" localSheetId="0">'Лист 1 (2)'!$3:$3</definedName>
    <definedName name="_xlnm.Print_Titles" localSheetId="1">'с уточ.планом'!$4:$4</definedName>
  </definedNames>
  <calcPr fullCalcOnLoad="1"/>
</workbook>
</file>

<file path=xl/sharedStrings.xml><?xml version="1.0" encoding="utf-8"?>
<sst xmlns="http://schemas.openxmlformats.org/spreadsheetml/2006/main" count="332" uniqueCount="251">
  <si>
    <t>Вид дохода</t>
  </si>
  <si>
    <t xml:space="preserve"> 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</si>
  <si>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</si>
  <si>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</si>
  <si>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</si>
  <si>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</si>
  <si>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</si>
  <si>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</si>
  <si>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</si>
  <si>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</si>
  <si>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</si>
  <si>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</si>
  <si>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</si>
  <si>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</si>
  <si>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</si>
  <si>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</si>
  <si>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</si>
  <si>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</si>
  <si>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</si>
  <si>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</si>
  <si>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</si>
  <si>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</si>
  <si>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</si>
  <si>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</si>
  <si>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</si>
  <si>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</si>
  <si>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</si>
  <si>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</si>
  <si>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</si>
  <si>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</si>
  <si>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</si>
  <si>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</si>
  <si>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</si>
  <si>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</si>
  <si>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</si>
  <si>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123 921 105,9</t>
  </si>
  <si>
    <t>102 129 048,2</t>
  </si>
  <si>
    <t>62 906 311,2</t>
  </si>
  <si>
    <t>31 860 000,0</t>
  </si>
  <si>
    <t>31 046 311,2</t>
  </si>
  <si>
    <t>19 609 640,0</t>
  </si>
  <si>
    <t>2 257 382,0</t>
  </si>
  <si>
    <t>11 904 160,0</t>
  </si>
  <si>
    <t>10 000 000,0</t>
  </si>
  <si>
    <t>1 900 000,0</t>
  </si>
  <si>
    <t>4 160,0</t>
  </si>
  <si>
    <t>272 060,0</t>
  </si>
  <si>
    <t>270 000,0</t>
  </si>
  <si>
    <t>2 060,0</t>
  </si>
  <si>
    <t>128 242,0</t>
  </si>
  <si>
    <t>5 702,0</t>
  </si>
  <si>
    <t>3 185 363,0</t>
  </si>
  <si>
    <t>348 984,0</t>
  </si>
  <si>
    <t>43 523,0</t>
  </si>
  <si>
    <t>119 250,0</t>
  </si>
  <si>
    <t>18 450,0</t>
  </si>
  <si>
    <t>1 256 182,0</t>
  </si>
  <si>
    <t>73 799,0</t>
  </si>
  <si>
    <t>21 792 057,7</t>
  </si>
  <si>
    <t>19 839 727,1</t>
  </si>
  <si>
    <t>1 952 330,6</t>
  </si>
  <si>
    <t>ОБЩЕГОСУДАРСТВЕННЫЕ ВОПРОСЫ</t>
  </si>
  <si>
    <t>12 168 691,4</t>
  </si>
  <si>
    <t>Функционирование высшего должностного лица субъекта Российской Федерации и муниципального образования</t>
  </si>
  <si>
    <t>327 546,2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</si>
  <si>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</si>
  <si>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154 117,0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</si>
  <si>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</si>
  <si>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153 968,2</t>
  </si>
  <si>
    <t>Судебная система</t>
  </si>
  <si>
    <t>291 515,4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</si>
  <si>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</si>
  <si>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306 475,7</t>
  </si>
  <si>
    <t>Обеспечение проведения выборов и референдумов</t>
  </si>
  <si>
    <t>85 424,8</t>
  </si>
  <si>
    <t>Международные отношения и международное сотрудничество</t>
  </si>
  <si>
    <t>2 800,1</t>
  </si>
  <si>
    <t>Резервные фонды</t>
  </si>
  <si>
    <t>4 167 633,2</t>
  </si>
  <si>
    <t>Прикладные научные исследования в области общегосударственных вопросов</t>
  </si>
  <si>
    <t>230 595,8</t>
  </si>
  <si>
    <t>Другие общегосударственные вопросы</t>
  </si>
  <si>
    <t>6 448 615,0</t>
  </si>
  <si>
    <t>НАЦИОНАЛЬНАЯ ОБОРОНА</t>
  </si>
  <si>
    <t>76 883,5</t>
  </si>
  <si>
    <t>Мобилизационная и вневойсковая подготовка</t>
  </si>
  <si>
    <t>НАЦИОНАЛЬНАЯ БЕЗОПАСНОСТЬ И ПРАВООХРАНИТЕЛЬНАЯ ДЕЯТЕЛЬНОСТЬ</t>
  </si>
  <si>
    <t>831 202,2</t>
  </si>
  <si>
    <t>Органы юстиции</t>
  </si>
  <si>
    <t>187 272,9</t>
  </si>
  <si>
    <t>Защита населения и территории от чрезвычайных ситуаций природного и техногенного характера, гражданская оборона</t>
  </si>
  <si>
    <t>163 772,5</t>
  </si>
  <si>
    <t>Обеспечение пожарной безопасности</t>
  </si>
  <si>
    <t>140 407,8</t>
  </si>
  <si>
    <t>Другие вопросы в области национальной безопасности и правоохранительной деятельности</t>
  </si>
  <si>
    <t>339 749,0</t>
  </si>
  <si>
    <t>НАЦИОНАЛЬНАЯ ЭКОНОМИКА</t>
  </si>
  <si>
    <t>19 439 475,4</t>
  </si>
  <si>
    <t>Общеэкономические вопросы</t>
  </si>
  <si>
    <t>537 799,8</t>
  </si>
  <si>
    <t>Сельское хозяйство и рыболовство</t>
  </si>
  <si>
    <t>3 153 552,2</t>
  </si>
  <si>
    <t>Водное хозяйство</t>
  </si>
  <si>
    <t>1 328 546,2</t>
  </si>
  <si>
    <t>Лесное хозяйство</t>
  </si>
  <si>
    <t>463 393,2</t>
  </si>
  <si>
    <t>Транспорт</t>
  </si>
  <si>
    <t>2 054 684,4</t>
  </si>
  <si>
    <t>Дорожное хозяйство (дорожные фонды)</t>
  </si>
  <si>
    <t>10 650 181,2</t>
  </si>
  <si>
    <t>Связь и информатика</t>
  </si>
  <si>
    <t>88 255,7</t>
  </si>
  <si>
    <t>Прикладные научные исследования в области национальной экономики</t>
  </si>
  <si>
    <t>42 893,3</t>
  </si>
  <si>
    <t>Другие вопросы в области национальной экономики</t>
  </si>
  <si>
    <t>1 120 169,4</t>
  </si>
  <si>
    <t>ЖИЛИЩНО-КОММУНАЛЬНОЕ ХОЗЯЙСТВО</t>
  </si>
  <si>
    <t>6 161 045,0</t>
  </si>
  <si>
    <t>Жилищное хозяйство</t>
  </si>
  <si>
    <t>3 656 058,2</t>
  </si>
  <si>
    <t>Коммунальное хозяйство</t>
  </si>
  <si>
    <t>1 967 976,2</t>
  </si>
  <si>
    <t>Благоустройство</t>
  </si>
  <si>
    <t>446 150,0</t>
  </si>
  <si>
    <t>Другие вопросы в области жилищно-коммунального хозяйства</t>
  </si>
  <si>
    <t>90 860,6</t>
  </si>
  <si>
    <t>ОХРАНА ОКРУЖАЮЩЕЙ СРЕДЫ</t>
  </si>
  <si>
    <t>347 248,6</t>
  </si>
  <si>
    <t>Экологический контроль</t>
  </si>
  <si>
    <t>54 859,2</t>
  </si>
  <si>
    <t>Охрана объектов растительного и животного мира и среды их обитания</t>
  </si>
  <si>
    <t>181 636,5</t>
  </si>
  <si>
    <t>Другие вопросы в области охраны окружающей среды</t>
  </si>
  <si>
    <t>110 752,9</t>
  </si>
  <si>
    <t>ОБРАЗОВАНИЕ</t>
  </si>
  <si>
    <t>33 367 118,0</t>
  </si>
  <si>
    <t>Дошкольное образование</t>
  </si>
  <si>
    <t>7 080 788,5</t>
  </si>
  <si>
    <t>Общее образование</t>
  </si>
  <si>
    <t>18 869 910,5</t>
  </si>
  <si>
    <t>Среднее профессиональное образование</t>
  </si>
  <si>
    <t>5 653 309,9</t>
  </si>
  <si>
    <t>Профессиональная подготовка, переподготовка и повышение квалификации</t>
  </si>
  <si>
    <t>241 740,7</t>
  </si>
  <si>
    <t>Высшее и послевузовское профессиональное образование</t>
  </si>
  <si>
    <t>164 739,6</t>
  </si>
  <si>
    <t>Молодежная политика и оздоровление детей</t>
  </si>
  <si>
    <t>965 924,6</t>
  </si>
  <si>
    <t>Прикладные научные исследования в области образования</t>
  </si>
  <si>
    <t>1 330,6</t>
  </si>
  <si>
    <t>Другие вопросы в области образования</t>
  </si>
  <si>
    <t>389 373,6</t>
  </si>
  <si>
    <t>КУЛЬТУРА, КИНЕМАТОГРАФИЯ</t>
  </si>
  <si>
    <t>2 805 252,8</t>
  </si>
  <si>
    <t>Культура</t>
  </si>
  <si>
    <t>2 731 446,2</t>
  </si>
  <si>
    <t>Кинематография</t>
  </si>
  <si>
    <t>38 471,8</t>
  </si>
  <si>
    <t>Другие вопросы в области культуры, кинематографии</t>
  </si>
  <si>
    <t>35 334,8</t>
  </si>
  <si>
    <t>ЗДРАВООХРАНЕНИЕ</t>
  </si>
  <si>
    <t>30 326 097,0</t>
  </si>
  <si>
    <t>Стационарная медицинская помощь</t>
  </si>
  <si>
    <t>5 893 455,2</t>
  </si>
  <si>
    <t>Амбулаторная помощь</t>
  </si>
  <si>
    <t>72 412,7</t>
  </si>
  <si>
    <t>Скорая медицинская помощь</t>
  </si>
  <si>
    <t>Санаторно-оздоровительная помощь</t>
  </si>
  <si>
    <t>580 696,7</t>
  </si>
  <si>
    <t>Заготовка, переработка, хранение и обеспечение безопасности донорской крови и ее компонентов</t>
  </si>
  <si>
    <t>457 715,7</t>
  </si>
  <si>
    <t>Санитарно-эпидемиологическое благополучие</t>
  </si>
  <si>
    <t>44 022,9</t>
  </si>
  <si>
    <t>Другие вопросы в области здравоохранения</t>
  </si>
  <si>
    <t>23 277 793,8</t>
  </si>
  <si>
    <t>СОЦИАЛЬНАЯ ПОЛИТИКА</t>
  </si>
  <si>
    <t>21 846 759,4</t>
  </si>
  <si>
    <t>Пенсионное обеспечение</t>
  </si>
  <si>
    <t>427 019,9</t>
  </si>
  <si>
    <t>Социальное обслуживание населения</t>
  </si>
  <si>
    <t>2 393 246,3</t>
  </si>
  <si>
    <t>Социальное обеспечение населения</t>
  </si>
  <si>
    <t>15 710 116,9</t>
  </si>
  <si>
    <t>Охрана семьи и детства</t>
  </si>
  <si>
    <t>3 137 018,2</t>
  </si>
  <si>
    <t>Другие вопросы в области социальной политики</t>
  </si>
  <si>
    <t>179 358,1</t>
  </si>
  <si>
    <t>ФИЗИЧЕСКАЯ КУЛЬТУРА И СПОРТ</t>
  </si>
  <si>
    <t>1 038 842,9</t>
  </si>
  <si>
    <t>Физическая культура</t>
  </si>
  <si>
    <t>449 628,0</t>
  </si>
  <si>
    <t>Массовый спорт</t>
  </si>
  <si>
    <t>256 150,0</t>
  </si>
  <si>
    <t>Спорт высших достижений</t>
  </si>
  <si>
    <t>304 205,0</t>
  </si>
  <si>
    <t>Другие вопросы в области физической культуры и спорта</t>
  </si>
  <si>
    <t>28 859,9</t>
  </si>
  <si>
    <t>СРЕДСТВА МАССОВОЙ ИНФОРМАЦИИ</t>
  </si>
  <si>
    <t>892 718,7</t>
  </si>
  <si>
    <t>Телевидение и радиовещание</t>
  </si>
  <si>
    <t>385 669,8</t>
  </si>
  <si>
    <t>Периодическая печать и издательства</t>
  </si>
  <si>
    <t>445 128,2</t>
  </si>
  <si>
    <t>Другие вопросы в области средств массовой информации</t>
  </si>
  <si>
    <t>61 920,7</t>
  </si>
  <si>
    <t>ОБСЛУЖИВАНИЕ ГОСУДАРСТВЕННОГО И МУНИЦИПАЛЬНОГО ДОЛГА</t>
  </si>
  <si>
    <t>1 504 580,0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</si>
  <si>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</si>
  <si>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</si>
  <si>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8 115 191,0</t>
  </si>
  <si>
    <t>Дотации на выравнивание бюджетной обеспеченности субъектов Российской Федерации и муниципальных образований</t>
  </si>
  <si>
    <t>1 734 792,0</t>
  </si>
  <si>
    <t>Иные дотации</t>
  </si>
  <si>
    <t>4 167 220,0</t>
  </si>
  <si>
    <t>Прочие межбюджетные трансферты общего характера</t>
  </si>
  <si>
    <t>2 213 179,0</t>
  </si>
  <si>
    <t>138 921 105,9</t>
  </si>
  <si>
    <t>ИТОГО РАСХОДОВ</t>
  </si>
  <si>
    <t>Первонач. план, 
тыс. рублей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</si>
  <si>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</si>
  <si>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</si>
  <si>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</si>
  <si>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</si>
  <si>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Сведения о о внесенных в течение 2014 года изменениях в Закон Республики Башкортостан "О бюджете Республики Башкортостан на 2014 год и на плановый период 2015 и 2016 годов"</t>
  </si>
  <si>
    <t>Изменения, внесенные Законом РБ от 30.01.2014 № 40-з</t>
  </si>
  <si>
    <t>Уточн. план, 
тыс. рублей</t>
  </si>
  <si>
    <t>Изменения, внесенные Законом РБ от 04.03.2014 № 71-з</t>
  </si>
  <si>
    <t>Изменения, внесенные Законом РБ от 25.04.2014 № 79-з</t>
  </si>
  <si>
    <t>Изменения, внесенные Законом РБ от 30.10.2014 № 140-з</t>
  </si>
  <si>
    <t>Изменения, внесенные Законом РБ от 25.12.2014 № 164-з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</si>
  <si>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</si>
  <si>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</si>
  <si>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тыс. рублей</t>
  </si>
  <si>
    <t>ДЕФИЦИТ/ПРОФИЦИТ</t>
  </si>
  <si>
    <t>ДОХОДЫ</t>
  </si>
  <si>
    <t>РАСХОДЫ</t>
  </si>
  <si>
    <t>ИСТОЧНИКИ ФИНАНСИРОВАНИЯ ДЕФИЦИТА БЮДЖЕТА</t>
  </si>
  <si>
    <t>ИТОГО ИСТОЧНИКОВ ФИНАНСИРОВАНИЯ ДЕФИЦИТА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</si>
  <si>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</si>
  <si>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</si>
  <si>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</si>
  <si>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</si>
  <si>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</t>
  </si>
  <si>
    <t xml:space="preserve">Наименование </t>
  </si>
  <si>
    <t>Дополнительное образование детей</t>
  </si>
  <si>
    <t>Средства от продажи акций и иных форм участия в капитале, находящихся в собственности городского округа</t>
  </si>
  <si>
    <t>План, утвержденный  решением Совета городского округа от 15.12.2022 №341</t>
  </si>
  <si>
    <t>Сведения о внесенных в течение 2023 года изменениях в Решение Совета городского округа город Октябрьский Республики Башкортостан от от 15.12.2022 №341 «О бюджете городского округа город Октябрьский Республики Башкортостан на 2023 год и на плановый период 2024 и 2025 годов»</t>
  </si>
  <si>
    <t>Изменения, внесенные 
решением Совета городского округа  от 28.09.2023 №443</t>
  </si>
  <si>
    <t>Изменения, внесенные 
решением Совета городского округа  от 26.12.2023 №483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</si>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</sst>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 shrinkToFit="1"/>
    </xf>
    <xf numFmtId="174" fontId="0" fillId="0" borderId="10" xfId="0" applyNumberFormat="1" applyBorder="1" applyAlignment="1">
      <alignment horizontal="right" vertical="center" shrinkToFit="1"/>
    </xf>
    <xf numFmtId="0" fontId="0" fillId="0" borderId="10" xfId="0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174" fontId="0" fillId="0" borderId="10" xfId="0" applyNumberFormat="1" applyBorder="1" applyAlignment="1">
      <alignment/>
    </xf>
    <xf numFmtId="174" fontId="4" fillId="0" borderId="10" xfId="0" applyNumberFormat="1" applyFont="1" applyBorder="1" applyAlignment="1">
      <alignment horizontal="right" vertical="center" shrinkToFit="1"/>
    </xf>
    <xf numFmtId="174" fontId="4" fillId="0" borderId="10" xfId="0" applyNumberFormat="1" applyFont="1" applyBorder="1" applyAlignment="1">
      <alignment/>
    </xf>
    <xf numFmtId="174" fontId="0" fillId="32" borderId="10" xfId="0" applyNumberFormat="1" applyFill="1" applyBorder="1" applyAlignment="1">
      <alignment/>
    </xf>
    <xf numFmtId="174" fontId="4" fillId="32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Alignment="1">
      <alignment horizontal="lef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top" wrapText="1" shrinkToFit="1"/>
    </xf>
    <xf numFmtId="0" fontId="5" fillId="0" borderId="0" xfId="0" applyFont="1" applyFill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right" vertical="top" wrapText="1"/>
    </xf>
    <xf numFmtId="174" fontId="5" fillId="0" borderId="10" xfId="0" applyNumberFormat="1" applyFont="1" applyFill="1" applyBorder="1" applyAlignment="1">
      <alignment horizontal="right" vertical="top" wrapText="1" shrinkToFit="1"/>
    </xf>
    <xf numFmtId="174" fontId="5" fillId="0" borderId="0" xfId="0" applyNumberFormat="1" applyFont="1" applyFill="1" applyAlignment="1">
      <alignment vertical="top" wrapText="1"/>
    </xf>
    <xf numFmtId="174" fontId="8" fillId="0" borderId="10" xfId="0" applyNumberFormat="1" applyFont="1" applyFill="1" applyBorder="1" applyAlignment="1">
      <alignment horizontal="right" vertical="top" wrapText="1" shrinkToFit="1"/>
    </xf>
    <xf numFmtId="0" fontId="8" fillId="0" borderId="0" xfId="0" applyFont="1" applyFill="1" applyAlignment="1">
      <alignment vertical="top" wrapText="1"/>
    </xf>
    <xf numFmtId="174" fontId="8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Alignment="1">
      <alignment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174" fontId="5" fillId="33" borderId="0" xfId="0" applyNumberFormat="1" applyFont="1" applyFill="1" applyAlignment="1">
      <alignment vertical="top" wrapText="1"/>
    </xf>
    <xf numFmtId="0" fontId="8" fillId="33" borderId="0" xfId="0" applyFont="1" applyFill="1" applyAlignment="1">
      <alignment vertical="top" wrapText="1"/>
    </xf>
    <xf numFmtId="174" fontId="8" fillId="33" borderId="0" xfId="0" applyNumberFormat="1" applyFont="1" applyFill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top" wrapText="1"/>
    </xf>
    <xf numFmtId="174" fontId="5" fillId="33" borderId="0" xfId="0" applyNumberFormat="1" applyFont="1" applyFill="1" applyBorder="1" applyAlignment="1">
      <alignment horizontal="right" vertical="top" wrapText="1" shrinkToFit="1"/>
    </xf>
    <xf numFmtId="174" fontId="7" fillId="0" borderId="10" xfId="0" applyNumberFormat="1" applyFont="1" applyFill="1" applyBorder="1" applyAlignment="1">
      <alignment horizontal="right" vertical="top" wrapText="1"/>
    </xf>
    <xf numFmtId="174" fontId="7" fillId="0" borderId="10" xfId="0" applyNumberFormat="1" applyFont="1" applyFill="1" applyBorder="1" applyAlignment="1">
      <alignment horizontal="right" vertical="top" wrapText="1" shrinkToFit="1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top" wrapText="1" shrinkToFit="1"/>
    </xf>
    <xf numFmtId="0" fontId="7" fillId="0" borderId="0" xfId="0" applyFont="1" applyFill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view="pageBreakPreview" zoomScale="60" zoomScalePageLayoutView="0" workbookViewId="0" topLeftCell="A31">
      <selection activeCell="C41" sqref="C41:G120"/>
    </sheetView>
  </sheetViews>
  <sheetFormatPr defaultColWidth="8.75390625" defaultRowHeight="15.75"/>
  <cols>
    <col min="1" max="1" width="105.50390625" style="0" customWidth="1"/>
    <col min="2" max="2" width="15.625" style="0" bestFit="1" customWidth="1"/>
    <col min="3" max="7" width="14.875" style="0" bestFit="1" customWidth="1"/>
    <col min="8" max="8" width="15.125" style="0" customWidth="1"/>
  </cols>
  <sheetData>
    <row r="1" spans="1:8" ht="15">
      <c r="A1" s="48" t="s">
        <v>223</v>
      </c>
      <c r="B1" s="48"/>
      <c r="C1" s="48"/>
      <c r="D1" s="48"/>
      <c r="E1" s="48"/>
      <c r="F1" s="48"/>
      <c r="G1" s="48"/>
      <c r="H1" s="48"/>
    </row>
    <row r="2" spans="1:8" ht="10.5" customHeight="1">
      <c r="A2" s="49"/>
      <c r="B2" s="49"/>
      <c r="C2" s="49"/>
      <c r="D2" s="5"/>
      <c r="E2" s="5"/>
      <c r="F2" s="5"/>
      <c r="G2" s="5"/>
      <c r="H2" s="5"/>
    </row>
    <row r="3" spans="1:8" ht="78">
      <c r="A3" s="1" t="s">
        <v>0</v>
      </c>
      <c r="B3" s="1" t="s">
        <v>218</v>
      </c>
      <c r="C3" s="1" t="s">
        <v>224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225</v>
      </c>
    </row>
    <row r="4" spans="1:8" ht="15">
      <c r="A4" s="4" t="s">
        <v>2</v>
      </c>
      <c r="B4" s="2" t="s">
        <v>36</v>
      </c>
      <c r="C4" s="3">
        <v>0</v>
      </c>
      <c r="D4" s="3">
        <v>0</v>
      </c>
      <c r="E4" s="3">
        <v>0</v>
      </c>
      <c r="F4" s="3">
        <v>3500000</v>
      </c>
      <c r="G4" s="3">
        <v>1296074.200000003</v>
      </c>
      <c r="H4" s="3">
        <v>97332974</v>
      </c>
    </row>
    <row r="5" spans="1:8" ht="15">
      <c r="A5" s="4" t="s">
        <v>3</v>
      </c>
      <c r="B5" s="2" t="s">
        <v>37</v>
      </c>
      <c r="C5" s="3">
        <v>0</v>
      </c>
      <c r="D5" s="3">
        <v>0</v>
      </c>
      <c r="E5" s="3">
        <v>0</v>
      </c>
      <c r="F5" s="3">
        <v>2000000</v>
      </c>
      <c r="G5" s="3">
        <v>747711.200000003</v>
      </c>
      <c r="H5" s="3">
        <v>60158600</v>
      </c>
    </row>
    <row r="6" spans="1:8" ht="15">
      <c r="A6" s="4" t="s">
        <v>4</v>
      </c>
      <c r="B6" s="2" t="s">
        <v>38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31860000</v>
      </c>
    </row>
    <row r="7" spans="1:8" ht="15">
      <c r="A7" s="4" t="s">
        <v>5</v>
      </c>
      <c r="B7" s="2" t="s">
        <v>39</v>
      </c>
      <c r="C7" s="3">
        <v>0</v>
      </c>
      <c r="D7" s="3">
        <v>0</v>
      </c>
      <c r="E7" s="3">
        <v>0</v>
      </c>
      <c r="F7" s="3">
        <v>2000000</v>
      </c>
      <c r="G7" s="3">
        <v>747711.1999999993</v>
      </c>
      <c r="H7" s="3">
        <v>28298600</v>
      </c>
    </row>
    <row r="8" spans="1:8" ht="15">
      <c r="A8" s="4" t="s">
        <v>6</v>
      </c>
      <c r="B8" s="2" t="s">
        <v>40</v>
      </c>
      <c r="C8" s="3">
        <v>0</v>
      </c>
      <c r="D8" s="3">
        <v>0</v>
      </c>
      <c r="E8" s="3">
        <v>0</v>
      </c>
      <c r="F8" s="3">
        <v>1834399</v>
      </c>
      <c r="G8" s="3">
        <v>2079861</v>
      </c>
      <c r="H8" s="3">
        <v>15695380</v>
      </c>
    </row>
    <row r="9" spans="1:8" ht="15">
      <c r="A9" s="4" t="s">
        <v>7</v>
      </c>
      <c r="B9" s="2" t="s">
        <v>40</v>
      </c>
      <c r="C9" s="3">
        <v>0</v>
      </c>
      <c r="D9" s="3">
        <v>0</v>
      </c>
      <c r="E9" s="3">
        <v>0</v>
      </c>
      <c r="F9" s="3">
        <v>1834399</v>
      </c>
      <c r="G9" s="3">
        <v>2079861</v>
      </c>
      <c r="H9" s="3">
        <v>15695380</v>
      </c>
    </row>
    <row r="10" spans="1:8" ht="15">
      <c r="A10" s="4" t="s">
        <v>8</v>
      </c>
      <c r="B10" s="2" t="s">
        <v>41</v>
      </c>
      <c r="C10" s="3">
        <v>0</v>
      </c>
      <c r="D10" s="3">
        <v>0</v>
      </c>
      <c r="E10" s="3">
        <v>0</v>
      </c>
      <c r="F10" s="3">
        <v>0</v>
      </c>
      <c r="G10" s="3">
        <v>-97818</v>
      </c>
      <c r="H10" s="3">
        <v>2355200</v>
      </c>
    </row>
    <row r="11" spans="1:8" ht="15">
      <c r="A11" s="4" t="s">
        <v>9</v>
      </c>
      <c r="B11" s="2" t="s">
        <v>41</v>
      </c>
      <c r="C11" s="3">
        <v>0</v>
      </c>
      <c r="D11" s="3">
        <v>0</v>
      </c>
      <c r="E11" s="3">
        <v>0</v>
      </c>
      <c r="F11" s="3">
        <v>0</v>
      </c>
      <c r="G11" s="3">
        <v>-97618</v>
      </c>
      <c r="H11" s="3">
        <v>2355000</v>
      </c>
    </row>
    <row r="12" spans="1:8" ht="15">
      <c r="A12" s="4" t="s">
        <v>10</v>
      </c>
      <c r="B12" s="2" t="s">
        <v>1</v>
      </c>
      <c r="C12" s="3">
        <v>0</v>
      </c>
      <c r="D12" s="3">
        <v>0</v>
      </c>
      <c r="E12" s="3">
        <v>0</v>
      </c>
      <c r="F12" s="3">
        <v>0</v>
      </c>
      <c r="G12" s="3">
        <v>-200</v>
      </c>
      <c r="H12" s="3">
        <v>200</v>
      </c>
    </row>
    <row r="13" spans="1:8" ht="15">
      <c r="A13" s="4" t="s">
        <v>11</v>
      </c>
      <c r="B13" s="2" t="s">
        <v>42</v>
      </c>
      <c r="C13" s="3">
        <v>0</v>
      </c>
      <c r="D13" s="3">
        <v>0</v>
      </c>
      <c r="E13" s="3">
        <v>0</v>
      </c>
      <c r="F13" s="3">
        <v>0</v>
      </c>
      <c r="G13" s="3">
        <v>-101040</v>
      </c>
      <c r="H13" s="3">
        <v>12005200</v>
      </c>
    </row>
    <row r="14" spans="1:8" ht="15">
      <c r="A14" s="4" t="s">
        <v>12</v>
      </c>
      <c r="B14" s="2" t="s">
        <v>43</v>
      </c>
      <c r="C14" s="3">
        <v>0</v>
      </c>
      <c r="D14" s="3">
        <v>0</v>
      </c>
      <c r="E14" s="3">
        <v>0</v>
      </c>
      <c r="F14" s="3">
        <v>0</v>
      </c>
      <c r="G14" s="3">
        <v>200000</v>
      </c>
      <c r="H14" s="3">
        <v>9800000</v>
      </c>
    </row>
    <row r="15" spans="1:8" ht="15">
      <c r="A15" s="4" t="s">
        <v>13</v>
      </c>
      <c r="B15" s="2" t="s">
        <v>44</v>
      </c>
      <c r="C15" s="3">
        <v>0</v>
      </c>
      <c r="D15" s="3">
        <v>0</v>
      </c>
      <c r="E15" s="3">
        <v>0</v>
      </c>
      <c r="F15" s="3">
        <v>0</v>
      </c>
      <c r="G15" s="3">
        <v>-300000</v>
      </c>
      <c r="H15" s="3">
        <v>2200000</v>
      </c>
    </row>
    <row r="16" spans="1:8" ht="15">
      <c r="A16" s="4" t="s">
        <v>14</v>
      </c>
      <c r="B16" s="2" t="s">
        <v>45</v>
      </c>
      <c r="C16" s="3">
        <v>0</v>
      </c>
      <c r="D16" s="3">
        <v>0</v>
      </c>
      <c r="E16" s="3">
        <v>0</v>
      </c>
      <c r="F16" s="3">
        <v>0</v>
      </c>
      <c r="G16" s="3">
        <v>-1040</v>
      </c>
      <c r="H16" s="3">
        <v>5200</v>
      </c>
    </row>
    <row r="17" spans="1:8" ht="15">
      <c r="A17" s="4" t="s">
        <v>15</v>
      </c>
      <c r="B17" s="2" t="s">
        <v>46</v>
      </c>
      <c r="C17" s="3">
        <v>0</v>
      </c>
      <c r="D17" s="3">
        <v>0</v>
      </c>
      <c r="E17" s="3">
        <v>0</v>
      </c>
      <c r="F17" s="3">
        <v>0</v>
      </c>
      <c r="G17" s="3">
        <v>-12000</v>
      </c>
      <c r="H17" s="3">
        <v>284060</v>
      </c>
    </row>
    <row r="18" spans="1:8" ht="15">
      <c r="A18" s="4" t="s">
        <v>16</v>
      </c>
      <c r="B18" s="2" t="s">
        <v>47</v>
      </c>
      <c r="C18" s="3">
        <v>0</v>
      </c>
      <c r="D18" s="3">
        <v>0</v>
      </c>
      <c r="E18" s="3">
        <v>0</v>
      </c>
      <c r="F18" s="3">
        <v>0</v>
      </c>
      <c r="G18" s="3">
        <v>-9189</v>
      </c>
      <c r="H18" s="3">
        <v>279189</v>
      </c>
    </row>
    <row r="19" spans="1:8" ht="15">
      <c r="A19" s="4" t="s">
        <v>17</v>
      </c>
      <c r="B19" s="2" t="s">
        <v>48</v>
      </c>
      <c r="C19" s="3">
        <v>0</v>
      </c>
      <c r="D19" s="3">
        <v>0</v>
      </c>
      <c r="E19" s="3">
        <v>0</v>
      </c>
      <c r="F19" s="3">
        <v>0</v>
      </c>
      <c r="G19" s="3">
        <v>-2811</v>
      </c>
      <c r="H19" s="3">
        <v>4871</v>
      </c>
    </row>
    <row r="20" spans="1:8" ht="15">
      <c r="A20" s="4" t="s">
        <v>18</v>
      </c>
      <c r="B20" s="2" t="s">
        <v>49</v>
      </c>
      <c r="C20" s="3">
        <v>0</v>
      </c>
      <c r="D20" s="3">
        <v>0</v>
      </c>
      <c r="E20" s="3">
        <v>0</v>
      </c>
      <c r="F20" s="3">
        <v>-879</v>
      </c>
      <c r="G20" s="3">
        <v>-9500</v>
      </c>
      <c r="H20" s="3">
        <v>138621</v>
      </c>
    </row>
    <row r="21" spans="1:8" ht="30.75">
      <c r="A21" s="4" t="s">
        <v>19</v>
      </c>
      <c r="B21" s="2" t="s">
        <v>50</v>
      </c>
      <c r="C21" s="3">
        <v>0</v>
      </c>
      <c r="D21" s="3">
        <v>0</v>
      </c>
      <c r="E21" s="3">
        <v>0</v>
      </c>
      <c r="F21" s="3">
        <v>0</v>
      </c>
      <c r="G21" s="3">
        <v>1937</v>
      </c>
      <c r="H21" s="3">
        <v>3765</v>
      </c>
    </row>
    <row r="22" spans="1:8" ht="30.75">
      <c r="A22" s="4" t="s">
        <v>20</v>
      </c>
      <c r="B22" s="2" t="s">
        <v>51</v>
      </c>
      <c r="C22" s="3">
        <v>0</v>
      </c>
      <c r="D22" s="3">
        <v>0</v>
      </c>
      <c r="E22" s="3">
        <v>0</v>
      </c>
      <c r="F22" s="3">
        <v>-156400</v>
      </c>
      <c r="G22" s="3">
        <v>-996437</v>
      </c>
      <c r="H22" s="3">
        <v>4338200</v>
      </c>
    </row>
    <row r="23" spans="1:8" ht="15">
      <c r="A23" s="4" t="s">
        <v>21</v>
      </c>
      <c r="B23" s="2" t="s">
        <v>52</v>
      </c>
      <c r="C23" s="3">
        <v>0</v>
      </c>
      <c r="D23" s="3">
        <v>0</v>
      </c>
      <c r="E23" s="3">
        <v>0</v>
      </c>
      <c r="F23" s="3">
        <v>-16000</v>
      </c>
      <c r="G23" s="3">
        <v>26484</v>
      </c>
      <c r="H23" s="3">
        <v>338500</v>
      </c>
    </row>
    <row r="24" spans="1:8" ht="15">
      <c r="A24" s="4" t="s">
        <v>22</v>
      </c>
      <c r="B24" s="2" t="s">
        <v>53</v>
      </c>
      <c r="C24" s="3">
        <v>0</v>
      </c>
      <c r="D24" s="3">
        <v>0</v>
      </c>
      <c r="E24" s="3">
        <v>0</v>
      </c>
      <c r="F24" s="3">
        <v>-19100</v>
      </c>
      <c r="G24" s="3">
        <v>-16000</v>
      </c>
      <c r="H24" s="3">
        <v>78623</v>
      </c>
    </row>
    <row r="25" spans="1:8" ht="15">
      <c r="A25" s="4" t="s">
        <v>23</v>
      </c>
      <c r="B25" s="2" t="s">
        <v>54</v>
      </c>
      <c r="C25" s="3">
        <v>0</v>
      </c>
      <c r="D25" s="3">
        <v>0</v>
      </c>
      <c r="E25" s="3">
        <v>0</v>
      </c>
      <c r="F25" s="3">
        <v>0</v>
      </c>
      <c r="G25" s="3">
        <v>-67950</v>
      </c>
      <c r="H25" s="3">
        <v>187200</v>
      </c>
    </row>
    <row r="26" spans="1:8" ht="15">
      <c r="A26" s="4" t="s">
        <v>24</v>
      </c>
      <c r="B26" s="2" t="s">
        <v>55</v>
      </c>
      <c r="C26" s="3">
        <v>0</v>
      </c>
      <c r="D26" s="3">
        <v>0</v>
      </c>
      <c r="E26" s="3">
        <v>0</v>
      </c>
      <c r="F26" s="3">
        <v>-1020</v>
      </c>
      <c r="G26" s="3">
        <v>-350</v>
      </c>
      <c r="H26" s="3">
        <v>19820</v>
      </c>
    </row>
    <row r="27" spans="1:8" ht="15">
      <c r="A27" s="4" t="s">
        <v>25</v>
      </c>
      <c r="B27" s="2" t="s">
        <v>56</v>
      </c>
      <c r="C27" s="3">
        <v>0</v>
      </c>
      <c r="D27" s="3">
        <v>0</v>
      </c>
      <c r="E27" s="3">
        <v>0</v>
      </c>
      <c r="F27" s="3">
        <v>-107894</v>
      </c>
      <c r="G27" s="3">
        <v>-255924</v>
      </c>
      <c r="H27" s="3">
        <v>1620000</v>
      </c>
    </row>
    <row r="28" spans="1:8" ht="15">
      <c r="A28" s="4" t="s">
        <v>26</v>
      </c>
      <c r="B28" s="2" t="s">
        <v>57</v>
      </c>
      <c r="C28" s="3">
        <v>0</v>
      </c>
      <c r="D28" s="3">
        <v>0</v>
      </c>
      <c r="E28" s="3">
        <v>0</v>
      </c>
      <c r="F28" s="3">
        <v>-33106</v>
      </c>
      <c r="G28" s="3">
        <v>-2900</v>
      </c>
      <c r="H28" s="3">
        <v>109805</v>
      </c>
    </row>
    <row r="29" spans="1:8" ht="15">
      <c r="A29" s="4" t="s">
        <v>27</v>
      </c>
      <c r="B29" s="2" t="s">
        <v>58</v>
      </c>
      <c r="C29" s="3">
        <v>0</v>
      </c>
      <c r="D29" s="3">
        <v>704179.8999999985</v>
      </c>
      <c r="E29" s="3">
        <v>-3245141.1999999993</v>
      </c>
      <c r="F29" s="3">
        <v>-6496887.1000000015</v>
      </c>
      <c r="G29" s="3">
        <v>-1369159.8999999985</v>
      </c>
      <c r="H29" s="3">
        <v>34120887.8</v>
      </c>
    </row>
    <row r="30" spans="1:8" ht="30.75">
      <c r="A30" s="4" t="s">
        <v>28</v>
      </c>
      <c r="B30" s="2" t="s">
        <v>59</v>
      </c>
      <c r="C30" s="3">
        <v>0</v>
      </c>
      <c r="D30" s="3">
        <v>704179.9000000022</v>
      </c>
      <c r="E30" s="3">
        <v>-3245141.1999999993</v>
      </c>
      <c r="F30" s="3">
        <v>-6470812.400000002</v>
      </c>
      <c r="G30" s="3">
        <v>-1558682.3999999985</v>
      </c>
      <c r="H30" s="3">
        <v>32331027.1</v>
      </c>
    </row>
    <row r="31" spans="1:8" ht="15">
      <c r="A31" s="4" t="s">
        <v>219</v>
      </c>
      <c r="B31" s="3">
        <v>10174017.6</v>
      </c>
      <c r="C31" s="3">
        <v>0</v>
      </c>
      <c r="D31" s="3">
        <v>0</v>
      </c>
      <c r="E31" s="3">
        <v>0</v>
      </c>
      <c r="F31" s="3">
        <v>-1230832.4000000004</v>
      </c>
      <c r="G31" s="3">
        <v>0</v>
      </c>
      <c r="H31" s="3">
        <v>12186220.6</v>
      </c>
    </row>
    <row r="32" spans="1:8" ht="15">
      <c r="A32" s="4" t="s">
        <v>220</v>
      </c>
      <c r="B32" s="3">
        <v>239049.3</v>
      </c>
      <c r="C32" s="3">
        <v>0</v>
      </c>
      <c r="D32" s="3">
        <v>0</v>
      </c>
      <c r="E32" s="3">
        <v>-1065010.0999999999</v>
      </c>
      <c r="F32" s="3">
        <v>-5104926.199999999</v>
      </c>
      <c r="G32" s="3">
        <v>-1370176.7000000002</v>
      </c>
      <c r="H32" s="3">
        <v>8586514.8</v>
      </c>
    </row>
    <row r="33" spans="1:8" ht="15">
      <c r="A33" s="4" t="s">
        <v>221</v>
      </c>
      <c r="B33" s="3">
        <v>8702051.8</v>
      </c>
      <c r="C33" s="3">
        <v>0</v>
      </c>
      <c r="D33" s="3">
        <v>704179.9000000004</v>
      </c>
      <c r="E33" s="3">
        <v>-663830.6999999993</v>
      </c>
      <c r="F33" s="3">
        <v>-44628.20000000112</v>
      </c>
      <c r="G33" s="3">
        <v>-29310</v>
      </c>
      <c r="H33" s="3">
        <v>8844839.5</v>
      </c>
    </row>
    <row r="34" spans="1:8" ht="15">
      <c r="A34" s="4" t="s">
        <v>222</v>
      </c>
      <c r="B34" s="3">
        <v>724608.4</v>
      </c>
      <c r="C34" s="3">
        <v>0</v>
      </c>
      <c r="D34" s="3">
        <v>0</v>
      </c>
      <c r="E34" s="3">
        <v>-1516300.4</v>
      </c>
      <c r="F34" s="3">
        <v>-90425.70000000019</v>
      </c>
      <c r="G34" s="3">
        <v>-159195.6000000001</v>
      </c>
      <c r="H34" s="3">
        <v>2713452.2</v>
      </c>
    </row>
    <row r="35" spans="1:8" ht="15">
      <c r="A35" s="4" t="s">
        <v>29</v>
      </c>
      <c r="B35" s="2" t="s">
        <v>60</v>
      </c>
      <c r="C35" s="3">
        <v>0</v>
      </c>
      <c r="D35" s="3">
        <v>0</v>
      </c>
      <c r="E35" s="3">
        <v>0</v>
      </c>
      <c r="F35" s="3">
        <v>58542.5</v>
      </c>
      <c r="G35" s="3">
        <v>189522.40000000014</v>
      </c>
      <c r="H35" s="3">
        <v>1704265.7</v>
      </c>
    </row>
    <row r="36" spans="1:8" ht="15">
      <c r="A36" s="4" t="s">
        <v>30</v>
      </c>
      <c r="B36" s="2" t="s">
        <v>1</v>
      </c>
      <c r="C36" s="3">
        <v>0</v>
      </c>
      <c r="D36" s="3">
        <v>0</v>
      </c>
      <c r="E36" s="3">
        <v>0</v>
      </c>
      <c r="F36" s="3">
        <v>-2281.7</v>
      </c>
      <c r="G36" s="3">
        <v>0</v>
      </c>
      <c r="H36" s="3">
        <v>3259.6</v>
      </c>
    </row>
    <row r="37" spans="1:8" ht="15">
      <c r="A37" s="4" t="s">
        <v>31</v>
      </c>
      <c r="B37" s="2" t="s">
        <v>1</v>
      </c>
      <c r="C37" s="3">
        <v>0</v>
      </c>
      <c r="D37" s="3">
        <v>0</v>
      </c>
      <c r="E37" s="3">
        <v>0</v>
      </c>
      <c r="F37" s="3">
        <v>-10049</v>
      </c>
      <c r="G37" s="3">
        <v>0</v>
      </c>
      <c r="H37" s="3">
        <v>10049</v>
      </c>
    </row>
    <row r="38" spans="1:8" ht="78">
      <c r="A38" s="4" t="s">
        <v>32</v>
      </c>
      <c r="B38" s="2" t="s">
        <v>1</v>
      </c>
      <c r="C38" s="3">
        <v>0</v>
      </c>
      <c r="D38" s="3">
        <v>0</v>
      </c>
      <c r="E38" s="3">
        <v>0</v>
      </c>
      <c r="F38" s="3">
        <v>-72286.4</v>
      </c>
      <c r="G38" s="3">
        <v>0</v>
      </c>
      <c r="H38" s="3">
        <v>72286.4</v>
      </c>
    </row>
    <row r="39" spans="1:8" ht="30.75">
      <c r="A39" s="4" t="s">
        <v>33</v>
      </c>
      <c r="B39" s="2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s="8" customFormat="1" ht="17.25">
      <c r="A40" s="6" t="s">
        <v>34</v>
      </c>
      <c r="B40" s="7" t="s">
        <v>35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123921105.9</v>
      </c>
    </row>
    <row r="41" spans="1:8" ht="15">
      <c r="A41" s="4" t="s">
        <v>61</v>
      </c>
      <c r="B41" s="2" t="s">
        <v>62</v>
      </c>
      <c r="C41" s="12">
        <v>0</v>
      </c>
      <c r="D41" s="12">
        <v>0</v>
      </c>
      <c r="E41" s="12">
        <v>144082.80000000075</v>
      </c>
      <c r="F41" s="12">
        <v>2641431.1999999993</v>
      </c>
      <c r="G41" s="12">
        <v>2605455</v>
      </c>
      <c r="H41" s="9">
        <v>5834588.4</v>
      </c>
    </row>
    <row r="42" spans="1:8" ht="15">
      <c r="A42" s="4" t="s">
        <v>63</v>
      </c>
      <c r="B42" s="2" t="s">
        <v>64</v>
      </c>
      <c r="C42" s="12">
        <v>0</v>
      </c>
      <c r="D42" s="12">
        <v>0</v>
      </c>
      <c r="E42" s="12">
        <v>-5711.799999999988</v>
      </c>
      <c r="F42" s="12">
        <v>-37674.59999999998</v>
      </c>
      <c r="G42" s="12">
        <v>-27145.900000000023</v>
      </c>
      <c r="H42" s="9">
        <v>425531.8</v>
      </c>
    </row>
    <row r="43" spans="1:8" ht="30.75">
      <c r="A43" s="4" t="s">
        <v>65</v>
      </c>
      <c r="B43" s="2" t="s">
        <v>66</v>
      </c>
      <c r="C43" s="12">
        <v>0</v>
      </c>
      <c r="D43" s="12">
        <v>0</v>
      </c>
      <c r="E43" s="12">
        <v>-6739.200000000012</v>
      </c>
      <c r="F43" s="12">
        <v>-44904.19999999998</v>
      </c>
      <c r="G43" s="12">
        <v>-28107.600000000006</v>
      </c>
      <c r="H43" s="9">
        <v>253320.8</v>
      </c>
    </row>
    <row r="44" spans="1:8" ht="30.75">
      <c r="A44" s="4" t="s">
        <v>67</v>
      </c>
      <c r="B44" s="2" t="s">
        <v>68</v>
      </c>
      <c r="C44" s="12">
        <v>0</v>
      </c>
      <c r="D44" s="12">
        <v>0</v>
      </c>
      <c r="E44" s="12">
        <v>0</v>
      </c>
      <c r="F44" s="12">
        <v>-21625.199999999983</v>
      </c>
      <c r="G44" s="12">
        <v>-21158.20000000001</v>
      </c>
      <c r="H44" s="9">
        <v>215351.4</v>
      </c>
    </row>
    <row r="45" spans="1:8" ht="15">
      <c r="A45" s="4" t="s">
        <v>69</v>
      </c>
      <c r="B45" s="2" t="s">
        <v>70</v>
      </c>
      <c r="C45" s="12">
        <v>0</v>
      </c>
      <c r="D45" s="12">
        <v>0</v>
      </c>
      <c r="E45" s="12">
        <v>0</v>
      </c>
      <c r="F45" s="12">
        <v>-42712.09999999998</v>
      </c>
      <c r="G45" s="12">
        <v>-22191.29999999999</v>
      </c>
      <c r="H45" s="9">
        <v>392737.5</v>
      </c>
    </row>
    <row r="46" spans="1:8" ht="30.75">
      <c r="A46" s="4" t="s">
        <v>71</v>
      </c>
      <c r="B46" s="2" t="s">
        <v>72</v>
      </c>
      <c r="C46" s="12">
        <v>0</v>
      </c>
      <c r="D46" s="12">
        <v>0</v>
      </c>
      <c r="E46" s="12">
        <v>0</v>
      </c>
      <c r="F46" s="12">
        <v>-21797</v>
      </c>
      <c r="G46" s="12">
        <v>-27259</v>
      </c>
      <c r="H46" s="9">
        <v>383408.4</v>
      </c>
    </row>
    <row r="47" spans="1:8" ht="15">
      <c r="A47" s="4" t="s">
        <v>73</v>
      </c>
      <c r="B47" s="2" t="s">
        <v>74</v>
      </c>
      <c r="C47" s="12">
        <v>0</v>
      </c>
      <c r="D47" s="12">
        <v>0</v>
      </c>
      <c r="E47" s="12">
        <v>0</v>
      </c>
      <c r="F47" s="12">
        <v>-341343</v>
      </c>
      <c r="G47" s="12">
        <v>-11050.900000000023</v>
      </c>
      <c r="H47" s="9">
        <v>448239</v>
      </c>
    </row>
    <row r="48" spans="1:8" ht="15">
      <c r="A48" s="4" t="s">
        <v>75</v>
      </c>
      <c r="B48" s="2" t="s">
        <v>76</v>
      </c>
      <c r="C48" s="12">
        <v>0</v>
      </c>
      <c r="D48" s="12">
        <v>0</v>
      </c>
      <c r="E48" s="12">
        <v>0</v>
      </c>
      <c r="F48" s="12">
        <v>0</v>
      </c>
      <c r="G48" s="12">
        <v>-1023</v>
      </c>
      <c r="H48" s="9">
        <v>3823.1</v>
      </c>
    </row>
    <row r="49" spans="1:8" ht="15">
      <c r="A49" s="4" t="s">
        <v>77</v>
      </c>
      <c r="B49" s="2" t="s">
        <v>78</v>
      </c>
      <c r="C49" s="12">
        <v>0</v>
      </c>
      <c r="D49" s="12">
        <v>0</v>
      </c>
      <c r="E49" s="12">
        <v>170694.7000000002</v>
      </c>
      <c r="F49" s="12">
        <v>3272271.1</v>
      </c>
      <c r="G49" s="12">
        <v>-237622</v>
      </c>
      <c r="H49" s="9">
        <v>239982.7</v>
      </c>
    </row>
    <row r="50" spans="1:8" ht="15">
      <c r="A50" s="4" t="s">
        <v>79</v>
      </c>
      <c r="B50" s="2" t="s">
        <v>80</v>
      </c>
      <c r="C50" s="12">
        <v>0</v>
      </c>
      <c r="D50" s="12">
        <v>0</v>
      </c>
      <c r="E50" s="12">
        <v>0</v>
      </c>
      <c r="F50" s="12">
        <v>-2622.3000000000175</v>
      </c>
      <c r="G50" s="12">
        <v>-500</v>
      </c>
      <c r="H50" s="9">
        <v>233718.1</v>
      </c>
    </row>
    <row r="51" spans="1:8" ht="15">
      <c r="A51" s="4" t="s">
        <v>81</v>
      </c>
      <c r="B51" s="2" t="s">
        <v>82</v>
      </c>
      <c r="C51" s="12">
        <v>0</v>
      </c>
      <c r="D51" s="12">
        <v>0</v>
      </c>
      <c r="E51" s="12">
        <v>-14160.900000000373</v>
      </c>
      <c r="F51" s="12">
        <v>-118161.39999999944</v>
      </c>
      <c r="G51" s="12">
        <v>2981512.8</v>
      </c>
      <c r="H51" s="9">
        <v>3238475.6</v>
      </c>
    </row>
    <row r="52" spans="1:8" ht="15">
      <c r="A52" s="4" t="s">
        <v>83</v>
      </c>
      <c r="B52" s="2" t="s">
        <v>84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9">
        <v>76883.5</v>
      </c>
    </row>
    <row r="53" spans="1:8" ht="15">
      <c r="A53" s="4" t="s">
        <v>85</v>
      </c>
      <c r="B53" s="2" t="s">
        <v>84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9">
        <v>76883.5</v>
      </c>
    </row>
    <row r="54" spans="1:8" ht="15">
      <c r="A54" s="4" t="s">
        <v>86</v>
      </c>
      <c r="B54" s="2" t="s">
        <v>87</v>
      </c>
      <c r="C54" s="12">
        <v>0</v>
      </c>
      <c r="D54" s="12">
        <v>0</v>
      </c>
      <c r="E54" s="12">
        <v>146909.29999999993</v>
      </c>
      <c r="F54" s="12">
        <v>-434734.4</v>
      </c>
      <c r="G54" s="12">
        <v>77695.6000000001</v>
      </c>
      <c r="H54" s="9">
        <v>1026394</v>
      </c>
    </row>
    <row r="55" spans="1:8" ht="15">
      <c r="A55" s="4" t="s">
        <v>88</v>
      </c>
      <c r="B55" s="2" t="s">
        <v>89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9">
        <v>187272.9</v>
      </c>
    </row>
    <row r="56" spans="1:8" ht="30.75">
      <c r="A56" s="4" t="s">
        <v>90</v>
      </c>
      <c r="B56" s="2" t="s">
        <v>91</v>
      </c>
      <c r="C56" s="12">
        <v>0</v>
      </c>
      <c r="D56" s="12">
        <v>0</v>
      </c>
      <c r="E56" s="12">
        <v>0</v>
      </c>
      <c r="F56" s="12">
        <v>-129333.20000000001</v>
      </c>
      <c r="G56" s="12">
        <v>-3704.399999999965</v>
      </c>
      <c r="H56" s="9">
        <v>296810.1</v>
      </c>
    </row>
    <row r="57" spans="1:8" ht="15">
      <c r="A57" s="4" t="s">
        <v>92</v>
      </c>
      <c r="B57" s="2" t="s">
        <v>93</v>
      </c>
      <c r="C57" s="12">
        <v>0</v>
      </c>
      <c r="D57" s="12">
        <v>0</v>
      </c>
      <c r="E57" s="12">
        <v>37118.899999999994</v>
      </c>
      <c r="F57" s="12">
        <v>-50</v>
      </c>
      <c r="G57" s="12">
        <v>-600</v>
      </c>
      <c r="H57" s="9">
        <v>103938.9</v>
      </c>
    </row>
    <row r="58" spans="1:8" ht="15">
      <c r="A58" s="4" t="s">
        <v>94</v>
      </c>
      <c r="B58" s="2" t="s">
        <v>95</v>
      </c>
      <c r="C58" s="12">
        <v>0</v>
      </c>
      <c r="D58" s="12">
        <v>0</v>
      </c>
      <c r="E58" s="12">
        <v>109790.5</v>
      </c>
      <c r="F58" s="12">
        <v>-305351.19999999995</v>
      </c>
      <c r="G58" s="12">
        <v>81999.99999999994</v>
      </c>
      <c r="H58" s="9">
        <v>438372.1</v>
      </c>
    </row>
    <row r="59" spans="1:8" ht="15">
      <c r="A59" s="4" t="s">
        <v>96</v>
      </c>
      <c r="B59" s="2" t="s">
        <v>97</v>
      </c>
      <c r="C59" s="12">
        <v>0</v>
      </c>
      <c r="D59" s="12">
        <v>0</v>
      </c>
      <c r="E59" s="12">
        <v>-744611.6000000015</v>
      </c>
      <c r="F59" s="12">
        <v>-5595012.6000000015</v>
      </c>
      <c r="G59" s="12">
        <v>-602972.299999997</v>
      </c>
      <c r="H59" s="9">
        <v>28123810.1</v>
      </c>
    </row>
    <row r="60" spans="1:8" ht="15">
      <c r="A60" s="4" t="s">
        <v>98</v>
      </c>
      <c r="B60" s="2" t="s">
        <v>99</v>
      </c>
      <c r="C60" s="12">
        <v>0</v>
      </c>
      <c r="D60" s="12">
        <v>0</v>
      </c>
      <c r="E60" s="12">
        <v>0</v>
      </c>
      <c r="F60" s="12">
        <v>-14071.099999999977</v>
      </c>
      <c r="G60" s="12">
        <v>-5313.599999999977</v>
      </c>
      <c r="H60" s="9">
        <v>562004.8</v>
      </c>
    </row>
    <row r="61" spans="1:8" ht="15">
      <c r="A61" s="4" t="s">
        <v>100</v>
      </c>
      <c r="B61" s="2" t="s">
        <v>101</v>
      </c>
      <c r="C61" s="12">
        <v>0</v>
      </c>
      <c r="D61" s="12">
        <v>0</v>
      </c>
      <c r="E61" s="12">
        <v>-1170196.8999999994</v>
      </c>
      <c r="F61" s="12">
        <v>-2897876</v>
      </c>
      <c r="G61" s="12">
        <v>-333650.7000000002</v>
      </c>
      <c r="H61" s="9">
        <v>8672410.4</v>
      </c>
    </row>
    <row r="62" spans="1:8" ht="15">
      <c r="A62" s="4" t="s">
        <v>102</v>
      </c>
      <c r="B62" s="2" t="s">
        <v>103</v>
      </c>
      <c r="C62" s="12">
        <v>0</v>
      </c>
      <c r="D62" s="12">
        <v>0</v>
      </c>
      <c r="E62" s="12">
        <v>742095.7</v>
      </c>
      <c r="F62" s="12">
        <v>-1450260.2</v>
      </c>
      <c r="G62" s="12">
        <v>423500</v>
      </c>
      <c r="H62" s="9">
        <v>1841117.7</v>
      </c>
    </row>
    <row r="63" spans="1:8" ht="15">
      <c r="A63" s="4" t="s">
        <v>104</v>
      </c>
      <c r="B63" s="2" t="s">
        <v>105</v>
      </c>
      <c r="C63" s="12">
        <v>0</v>
      </c>
      <c r="D63" s="12">
        <v>0</v>
      </c>
      <c r="E63" s="12">
        <v>-63106.79999999999</v>
      </c>
      <c r="F63" s="12">
        <v>-22837.599999999977</v>
      </c>
      <c r="G63" s="12">
        <v>-13373.5</v>
      </c>
      <c r="H63" s="9">
        <v>578461.5</v>
      </c>
    </row>
    <row r="64" spans="1:8" ht="15">
      <c r="A64" s="4" t="s">
        <v>106</v>
      </c>
      <c r="B64" s="2" t="s">
        <v>107</v>
      </c>
      <c r="C64" s="12">
        <v>0</v>
      </c>
      <c r="D64" s="12">
        <v>0</v>
      </c>
      <c r="E64" s="12">
        <v>-90000</v>
      </c>
      <c r="F64" s="12">
        <v>-398166.3000000003</v>
      </c>
      <c r="G64" s="12">
        <v>-35837.299999999814</v>
      </c>
      <c r="H64" s="9">
        <v>2770957</v>
      </c>
    </row>
    <row r="65" spans="1:8" ht="15">
      <c r="A65" s="4" t="s">
        <v>108</v>
      </c>
      <c r="B65" s="2" t="s">
        <v>109</v>
      </c>
      <c r="C65" s="12">
        <v>0</v>
      </c>
      <c r="D65" s="12">
        <v>0</v>
      </c>
      <c r="E65" s="12">
        <v>-189162.30000000075</v>
      </c>
      <c r="F65" s="12">
        <v>-142905.19999999925</v>
      </c>
      <c r="G65" s="12">
        <v>400000</v>
      </c>
      <c r="H65" s="9">
        <v>10582248.7</v>
      </c>
    </row>
    <row r="66" spans="1:8" ht="15">
      <c r="A66" s="4" t="s">
        <v>110</v>
      </c>
      <c r="B66" s="2" t="s">
        <v>111</v>
      </c>
      <c r="C66" s="12">
        <v>0</v>
      </c>
      <c r="D66" s="12">
        <v>0</v>
      </c>
      <c r="E66" s="12">
        <v>0</v>
      </c>
      <c r="F66" s="12">
        <v>-48789.000000000015</v>
      </c>
      <c r="G66" s="12">
        <v>-21399.29999999999</v>
      </c>
      <c r="H66" s="9">
        <v>166727.8</v>
      </c>
    </row>
    <row r="67" spans="1:8" ht="15">
      <c r="A67" s="4" t="s">
        <v>112</v>
      </c>
      <c r="B67" s="2" t="s">
        <v>113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9">
        <v>42893.3</v>
      </c>
    </row>
    <row r="68" spans="1:8" ht="15">
      <c r="A68" s="4" t="s">
        <v>114</v>
      </c>
      <c r="B68" s="2" t="s">
        <v>115</v>
      </c>
      <c r="C68" s="12">
        <v>0</v>
      </c>
      <c r="D68" s="12">
        <v>0</v>
      </c>
      <c r="E68" s="12">
        <v>25758.799999999814</v>
      </c>
      <c r="F68" s="12">
        <v>-620107.2</v>
      </c>
      <c r="G68" s="12">
        <v>-1016897.8</v>
      </c>
      <c r="H68" s="9">
        <v>2906988.8</v>
      </c>
    </row>
    <row r="69" spans="1:8" ht="15">
      <c r="A69" s="4" t="s">
        <v>116</v>
      </c>
      <c r="B69" s="2" t="s">
        <v>117</v>
      </c>
      <c r="C69" s="12">
        <v>0</v>
      </c>
      <c r="D69" s="12">
        <v>0</v>
      </c>
      <c r="E69" s="12">
        <v>-883284.5</v>
      </c>
      <c r="F69" s="12">
        <v>-1853054.4000000004</v>
      </c>
      <c r="G69" s="12">
        <v>-449871.2999999989</v>
      </c>
      <c r="H69" s="9">
        <v>8950136.6</v>
      </c>
    </row>
    <row r="70" spans="1:8" ht="15">
      <c r="A70" s="4" t="s">
        <v>118</v>
      </c>
      <c r="B70" s="2" t="s">
        <v>119</v>
      </c>
      <c r="C70" s="12">
        <v>0</v>
      </c>
      <c r="D70" s="12">
        <v>0</v>
      </c>
      <c r="E70" s="12">
        <v>-416815.5999999996</v>
      </c>
      <c r="F70" s="12">
        <v>-575341.7000000002</v>
      </c>
      <c r="G70" s="12">
        <v>-406156.5</v>
      </c>
      <c r="H70" s="9">
        <v>4987293</v>
      </c>
    </row>
    <row r="71" spans="1:8" ht="15">
      <c r="A71" s="4" t="s">
        <v>120</v>
      </c>
      <c r="B71" s="2" t="s">
        <v>121</v>
      </c>
      <c r="C71" s="12">
        <v>0</v>
      </c>
      <c r="D71" s="12">
        <v>0</v>
      </c>
      <c r="E71" s="12">
        <v>-697015.7</v>
      </c>
      <c r="F71" s="12">
        <v>-1250409.6</v>
      </c>
      <c r="G71" s="12">
        <v>4893</v>
      </c>
      <c r="H71" s="9">
        <v>3558315.6</v>
      </c>
    </row>
    <row r="72" spans="1:8" ht="15">
      <c r="A72" s="4" t="s">
        <v>122</v>
      </c>
      <c r="B72" s="2" t="s">
        <v>123</v>
      </c>
      <c r="C72" s="12">
        <v>0</v>
      </c>
      <c r="D72" s="12">
        <v>0</v>
      </c>
      <c r="E72" s="12">
        <v>231917</v>
      </c>
      <c r="F72" s="12">
        <v>360</v>
      </c>
      <c r="G72" s="12">
        <v>-34803.29999999999</v>
      </c>
      <c r="H72" s="9">
        <v>245081.1</v>
      </c>
    </row>
    <row r="73" spans="1:8" ht="15">
      <c r="A73" s="4" t="s">
        <v>124</v>
      </c>
      <c r="B73" s="2" t="s">
        <v>125</v>
      </c>
      <c r="C73" s="12">
        <v>0</v>
      </c>
      <c r="D73" s="12">
        <v>0</v>
      </c>
      <c r="E73" s="12">
        <v>-1370.199999999997</v>
      </c>
      <c r="F73" s="12">
        <v>-27663</v>
      </c>
      <c r="G73" s="12">
        <v>-13804.499999999985</v>
      </c>
      <c r="H73" s="9">
        <v>159446.9</v>
      </c>
    </row>
    <row r="74" spans="1:8" ht="15">
      <c r="A74" s="4" t="s">
        <v>126</v>
      </c>
      <c r="B74" s="2" t="s">
        <v>127</v>
      </c>
      <c r="C74" s="12">
        <v>0</v>
      </c>
      <c r="D74" s="12">
        <v>0</v>
      </c>
      <c r="E74" s="12">
        <v>81275</v>
      </c>
      <c r="F74" s="12">
        <v>-22061</v>
      </c>
      <c r="G74" s="12">
        <v>-12313.700000000012</v>
      </c>
      <c r="H74" s="9">
        <v>313006.6</v>
      </c>
    </row>
    <row r="75" spans="1:8" ht="15">
      <c r="A75" s="4" t="s">
        <v>128</v>
      </c>
      <c r="B75" s="2" t="s">
        <v>129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9">
        <v>54859.2</v>
      </c>
    </row>
    <row r="76" spans="1:8" ht="15">
      <c r="A76" s="4" t="s">
        <v>130</v>
      </c>
      <c r="B76" s="2" t="s">
        <v>131</v>
      </c>
      <c r="C76" s="12">
        <v>0</v>
      </c>
      <c r="D76" s="12">
        <v>0</v>
      </c>
      <c r="E76" s="12">
        <v>81275</v>
      </c>
      <c r="F76" s="12">
        <v>-9101.899999999994</v>
      </c>
      <c r="G76" s="12">
        <v>-114.5</v>
      </c>
      <c r="H76" s="9">
        <v>109577.9</v>
      </c>
    </row>
    <row r="77" spans="1:8" ht="15">
      <c r="A77" s="4" t="s">
        <v>132</v>
      </c>
      <c r="B77" s="2" t="s">
        <v>133</v>
      </c>
      <c r="C77" s="12">
        <v>0</v>
      </c>
      <c r="D77" s="12">
        <v>0</v>
      </c>
      <c r="E77" s="12">
        <v>0</v>
      </c>
      <c r="F77" s="12">
        <v>-12959.100000000006</v>
      </c>
      <c r="G77" s="12">
        <v>-12199.200000000012</v>
      </c>
      <c r="H77" s="9">
        <v>148569.5</v>
      </c>
    </row>
    <row r="78" spans="1:8" ht="15">
      <c r="A78" s="4" t="s">
        <v>134</v>
      </c>
      <c r="B78" s="2" t="s">
        <v>135</v>
      </c>
      <c r="C78" s="12">
        <v>0</v>
      </c>
      <c r="D78" s="12">
        <v>0</v>
      </c>
      <c r="E78" s="12">
        <v>-468316.5</v>
      </c>
      <c r="F78" s="12">
        <v>-2251252.799999997</v>
      </c>
      <c r="G78" s="12">
        <v>442126</v>
      </c>
      <c r="H78" s="9">
        <v>35560668.3</v>
      </c>
    </row>
    <row r="79" spans="1:8" ht="15">
      <c r="A79" s="4" t="s">
        <v>136</v>
      </c>
      <c r="B79" s="2" t="s">
        <v>137</v>
      </c>
      <c r="C79" s="12">
        <v>0</v>
      </c>
      <c r="D79" s="12">
        <v>0</v>
      </c>
      <c r="E79" s="12">
        <v>-1212819.9000000004</v>
      </c>
      <c r="F79" s="12">
        <v>-915729.6999999993</v>
      </c>
      <c r="G79" s="12">
        <v>-323953.0999999996</v>
      </c>
      <c r="H79" s="9">
        <v>9505712.3</v>
      </c>
    </row>
    <row r="80" spans="1:8" ht="15">
      <c r="A80" s="4" t="s">
        <v>138</v>
      </c>
      <c r="B80" s="2" t="s">
        <v>139</v>
      </c>
      <c r="C80" s="12">
        <v>0</v>
      </c>
      <c r="D80" s="12">
        <v>0</v>
      </c>
      <c r="E80" s="12">
        <v>744760.6999999993</v>
      </c>
      <c r="F80" s="12">
        <v>-1155295.6999999993</v>
      </c>
      <c r="G80" s="12">
        <v>531379.8000000007</v>
      </c>
      <c r="H80" s="9">
        <v>18762492.2</v>
      </c>
    </row>
    <row r="81" spans="1:8" ht="15">
      <c r="A81" s="4" t="s">
        <v>140</v>
      </c>
      <c r="B81" s="2" t="s">
        <v>141</v>
      </c>
      <c r="C81" s="12">
        <v>0</v>
      </c>
      <c r="D81" s="12">
        <v>0</v>
      </c>
      <c r="E81" s="12">
        <v>0</v>
      </c>
      <c r="F81" s="12">
        <v>-209329.59999999963</v>
      </c>
      <c r="G81" s="12">
        <v>287441.9000000004</v>
      </c>
      <c r="H81" s="9">
        <v>5501125.1</v>
      </c>
    </row>
    <row r="82" spans="1:8" ht="15">
      <c r="A82" s="4" t="s">
        <v>142</v>
      </c>
      <c r="B82" s="2" t="s">
        <v>143</v>
      </c>
      <c r="C82" s="12">
        <v>0</v>
      </c>
      <c r="D82" s="12">
        <v>0</v>
      </c>
      <c r="E82" s="12">
        <v>0</v>
      </c>
      <c r="F82" s="12">
        <v>50252.20000000001</v>
      </c>
      <c r="G82" s="12">
        <v>12011.600000000006</v>
      </c>
      <c r="H82" s="9">
        <v>177477</v>
      </c>
    </row>
    <row r="83" spans="1:8" ht="15">
      <c r="A83" s="4" t="s">
        <v>144</v>
      </c>
      <c r="B83" s="2" t="s">
        <v>145</v>
      </c>
      <c r="C83" s="12">
        <v>0</v>
      </c>
      <c r="D83" s="12">
        <v>0</v>
      </c>
      <c r="E83" s="12">
        <v>0</v>
      </c>
      <c r="F83" s="12">
        <v>7717.700000000012</v>
      </c>
      <c r="G83" s="12">
        <v>0</v>
      </c>
      <c r="H83" s="9">
        <v>157021.9</v>
      </c>
    </row>
    <row r="84" spans="1:8" ht="15">
      <c r="A84" s="4" t="s">
        <v>146</v>
      </c>
      <c r="B84" s="2" t="s">
        <v>147</v>
      </c>
      <c r="C84" s="12">
        <v>0</v>
      </c>
      <c r="D84" s="12">
        <v>0</v>
      </c>
      <c r="E84" s="12">
        <v>0</v>
      </c>
      <c r="F84" s="12">
        <v>-42917.90000000002</v>
      </c>
      <c r="G84" s="12">
        <v>-1124</v>
      </c>
      <c r="H84" s="9">
        <v>1009966.5</v>
      </c>
    </row>
    <row r="85" spans="1:8" ht="15">
      <c r="A85" s="4" t="s">
        <v>148</v>
      </c>
      <c r="B85" s="2" t="s">
        <v>149</v>
      </c>
      <c r="C85" s="12">
        <v>0</v>
      </c>
      <c r="D85" s="12">
        <v>0</v>
      </c>
      <c r="E85" s="12">
        <v>0</v>
      </c>
      <c r="F85" s="12">
        <v>25</v>
      </c>
      <c r="G85" s="12">
        <v>0</v>
      </c>
      <c r="H85" s="9">
        <v>1305.6</v>
      </c>
    </row>
    <row r="86" spans="1:8" ht="15">
      <c r="A86" s="4" t="s">
        <v>150</v>
      </c>
      <c r="B86" s="2" t="s">
        <v>151</v>
      </c>
      <c r="C86" s="12">
        <v>0</v>
      </c>
      <c r="D86" s="12">
        <v>0</v>
      </c>
      <c r="E86" s="12">
        <v>-257.30000000004657</v>
      </c>
      <c r="F86" s="12">
        <v>14025.200000000012</v>
      </c>
      <c r="G86" s="12">
        <v>-63630.20000000001</v>
      </c>
      <c r="H86" s="9">
        <v>445567.8</v>
      </c>
    </row>
    <row r="87" spans="1:8" ht="15">
      <c r="A87" s="4" t="s">
        <v>152</v>
      </c>
      <c r="B87" s="2" t="s">
        <v>153</v>
      </c>
      <c r="C87" s="12">
        <v>0</v>
      </c>
      <c r="D87" s="12">
        <v>0</v>
      </c>
      <c r="E87" s="12">
        <v>46075.39999999991</v>
      </c>
      <c r="F87" s="12">
        <v>-1151318.9</v>
      </c>
      <c r="G87" s="12">
        <v>-21823.200000000186</v>
      </c>
      <c r="H87" s="9">
        <v>3947214.6</v>
      </c>
    </row>
    <row r="88" spans="1:8" ht="15">
      <c r="A88" s="4" t="s">
        <v>154</v>
      </c>
      <c r="B88" s="2" t="s">
        <v>155</v>
      </c>
      <c r="C88" s="12">
        <v>0</v>
      </c>
      <c r="D88" s="12">
        <v>0</v>
      </c>
      <c r="E88" s="12">
        <v>46075.40000000037</v>
      </c>
      <c r="F88" s="12">
        <v>-1141883.9000000004</v>
      </c>
      <c r="G88" s="12">
        <v>-12820.599999999627</v>
      </c>
      <c r="H88" s="9">
        <v>3845381</v>
      </c>
    </row>
    <row r="89" spans="1:8" ht="15">
      <c r="A89" s="4" t="s">
        <v>156</v>
      </c>
      <c r="B89" s="2" t="s">
        <v>157</v>
      </c>
      <c r="C89" s="12">
        <v>0</v>
      </c>
      <c r="D89" s="12">
        <v>0</v>
      </c>
      <c r="E89" s="12">
        <v>0</v>
      </c>
      <c r="F89" s="12">
        <v>-5300</v>
      </c>
      <c r="G89" s="12">
        <v>0</v>
      </c>
      <c r="H89" s="9">
        <v>49538.3</v>
      </c>
    </row>
    <row r="90" spans="1:8" ht="15">
      <c r="A90" s="4" t="s">
        <v>158</v>
      </c>
      <c r="B90" s="2" t="s">
        <v>159</v>
      </c>
      <c r="C90" s="12">
        <v>0</v>
      </c>
      <c r="D90" s="12">
        <v>0</v>
      </c>
      <c r="E90" s="12">
        <v>0</v>
      </c>
      <c r="F90" s="12">
        <v>-4135</v>
      </c>
      <c r="G90" s="12">
        <v>-9002.5</v>
      </c>
      <c r="H90" s="9">
        <v>52295.3</v>
      </c>
    </row>
    <row r="91" spans="1:8" ht="15">
      <c r="A91" s="4" t="s">
        <v>160</v>
      </c>
      <c r="B91" s="2" t="s">
        <v>161</v>
      </c>
      <c r="C91" s="12">
        <v>0</v>
      </c>
      <c r="D91" s="12">
        <v>0</v>
      </c>
      <c r="E91" s="12">
        <v>-1225909.1000000015</v>
      </c>
      <c r="F91" s="12">
        <v>-1380827.8999999985</v>
      </c>
      <c r="G91" s="12">
        <v>92646.80000000075</v>
      </c>
      <c r="H91" s="9">
        <v>32954585.2</v>
      </c>
    </row>
    <row r="92" spans="1:8" ht="15">
      <c r="A92" s="4" t="s">
        <v>162</v>
      </c>
      <c r="B92" s="2" t="s">
        <v>163</v>
      </c>
      <c r="C92" s="12">
        <v>0</v>
      </c>
      <c r="D92" s="12">
        <v>0</v>
      </c>
      <c r="E92" s="12">
        <v>-1908642.7000000002</v>
      </c>
      <c r="F92" s="12">
        <v>-1505344.5999999996</v>
      </c>
      <c r="G92" s="12">
        <v>-73236.19999999925</v>
      </c>
      <c r="H92" s="9">
        <v>9437531</v>
      </c>
    </row>
    <row r="93" spans="1:8" ht="15">
      <c r="A93" s="4" t="s">
        <v>164</v>
      </c>
      <c r="B93" s="2" t="s">
        <v>165</v>
      </c>
      <c r="C93" s="12">
        <v>0</v>
      </c>
      <c r="D93" s="12">
        <v>0</v>
      </c>
      <c r="E93" s="12">
        <v>5085</v>
      </c>
      <c r="F93" s="12">
        <v>-62724.600000000006</v>
      </c>
      <c r="G93" s="12">
        <v>300</v>
      </c>
      <c r="H93" s="9">
        <v>160923.6</v>
      </c>
    </row>
    <row r="94" spans="1:8" ht="15">
      <c r="A94" s="4" t="s">
        <v>166</v>
      </c>
      <c r="B94" s="2" t="s">
        <v>1</v>
      </c>
      <c r="C94" s="12">
        <v>0</v>
      </c>
      <c r="D94" s="12">
        <v>0</v>
      </c>
      <c r="E94" s="12">
        <v>0</v>
      </c>
      <c r="F94" s="12">
        <v>-541</v>
      </c>
      <c r="G94" s="12">
        <v>0</v>
      </c>
      <c r="H94" s="9">
        <v>541</v>
      </c>
    </row>
    <row r="95" spans="1:8" ht="15">
      <c r="A95" s="4" t="s">
        <v>167</v>
      </c>
      <c r="B95" s="2" t="s">
        <v>168</v>
      </c>
      <c r="C95" s="12">
        <v>0</v>
      </c>
      <c r="D95" s="12">
        <v>0</v>
      </c>
      <c r="E95" s="12">
        <v>0</v>
      </c>
      <c r="F95" s="12">
        <v>-18400</v>
      </c>
      <c r="G95" s="12">
        <v>-500</v>
      </c>
      <c r="H95" s="9">
        <v>599596.7</v>
      </c>
    </row>
    <row r="96" spans="1:8" ht="15">
      <c r="A96" s="4" t="s">
        <v>169</v>
      </c>
      <c r="B96" s="2" t="s">
        <v>170</v>
      </c>
      <c r="C96" s="12">
        <v>0</v>
      </c>
      <c r="D96" s="12">
        <v>0</v>
      </c>
      <c r="E96" s="12">
        <v>0</v>
      </c>
      <c r="F96" s="12">
        <v>-4450</v>
      </c>
      <c r="G96" s="12">
        <v>0</v>
      </c>
      <c r="H96" s="9">
        <v>462529.4</v>
      </c>
    </row>
    <row r="97" spans="1:8" ht="15">
      <c r="A97" s="4" t="s">
        <v>171</v>
      </c>
      <c r="B97" s="2" t="s">
        <v>172</v>
      </c>
      <c r="C97" s="12">
        <v>0</v>
      </c>
      <c r="D97" s="12">
        <v>0</v>
      </c>
      <c r="E97" s="12">
        <v>0</v>
      </c>
      <c r="F97" s="12">
        <v>-300</v>
      </c>
      <c r="G97" s="12">
        <v>0</v>
      </c>
      <c r="H97" s="9">
        <v>44322.9</v>
      </c>
    </row>
    <row r="98" spans="1:8" ht="15">
      <c r="A98" s="4" t="s">
        <v>173</v>
      </c>
      <c r="B98" s="2" t="s">
        <v>174</v>
      </c>
      <c r="C98" s="12">
        <v>0</v>
      </c>
      <c r="D98" s="12">
        <v>0</v>
      </c>
      <c r="E98" s="12">
        <v>677648.6000000015</v>
      </c>
      <c r="F98" s="12">
        <v>210932.19999999925</v>
      </c>
      <c r="G98" s="12">
        <v>166083.1000000015</v>
      </c>
      <c r="H98" s="9">
        <v>22249140.6</v>
      </c>
    </row>
    <row r="99" spans="1:8" ht="15">
      <c r="A99" s="4" t="s">
        <v>175</v>
      </c>
      <c r="B99" s="2" t="s">
        <v>176</v>
      </c>
      <c r="C99" s="12">
        <v>0</v>
      </c>
      <c r="D99" s="12">
        <v>0</v>
      </c>
      <c r="E99" s="12">
        <v>-625782.700000003</v>
      </c>
      <c r="F99" s="12">
        <v>-851948.5999999978</v>
      </c>
      <c r="G99" s="12">
        <v>95279</v>
      </c>
      <c r="H99" s="9">
        <v>23290965.4</v>
      </c>
    </row>
    <row r="100" spans="1:8" ht="15">
      <c r="A100" s="4" t="s">
        <v>177</v>
      </c>
      <c r="B100" s="2" t="s">
        <v>178</v>
      </c>
      <c r="C100" s="12">
        <v>0</v>
      </c>
      <c r="D100" s="12">
        <v>0</v>
      </c>
      <c r="E100" s="12">
        <v>0</v>
      </c>
      <c r="F100" s="12">
        <v>0</v>
      </c>
      <c r="G100" s="12">
        <v>5274.300000000047</v>
      </c>
      <c r="H100" s="9">
        <v>427463.9</v>
      </c>
    </row>
    <row r="101" spans="1:8" ht="15">
      <c r="A101" s="4" t="s">
        <v>179</v>
      </c>
      <c r="B101" s="2" t="s">
        <v>180</v>
      </c>
      <c r="C101" s="12">
        <v>0</v>
      </c>
      <c r="D101" s="12">
        <v>0</v>
      </c>
      <c r="E101" s="12">
        <v>43559.39999999991</v>
      </c>
      <c r="F101" s="12">
        <v>-174725.8999999999</v>
      </c>
      <c r="G101" s="12">
        <v>-20549.80000000028</v>
      </c>
      <c r="H101" s="9">
        <v>2565956.9</v>
      </c>
    </row>
    <row r="102" spans="1:8" ht="15">
      <c r="A102" s="4" t="s">
        <v>181</v>
      </c>
      <c r="B102" s="2" t="s">
        <v>182</v>
      </c>
      <c r="C102" s="12">
        <v>0</v>
      </c>
      <c r="D102" s="12">
        <v>0</v>
      </c>
      <c r="E102" s="12">
        <v>-669342</v>
      </c>
      <c r="F102" s="12">
        <v>-790036.2000000011</v>
      </c>
      <c r="G102" s="12">
        <v>-188575.19999999925</v>
      </c>
      <c r="H102" s="9">
        <v>17335174.5</v>
      </c>
    </row>
    <row r="103" spans="1:8" ht="15">
      <c r="A103" s="4" t="s">
        <v>183</v>
      </c>
      <c r="B103" s="2" t="s">
        <v>184</v>
      </c>
      <c r="C103" s="12">
        <v>0</v>
      </c>
      <c r="D103" s="12">
        <v>0</v>
      </c>
      <c r="E103" s="12">
        <v>0</v>
      </c>
      <c r="F103" s="12">
        <v>131596.40000000037</v>
      </c>
      <c r="G103" s="12">
        <v>318468.6999999997</v>
      </c>
      <c r="H103" s="9">
        <v>2729763.4</v>
      </c>
    </row>
    <row r="104" spans="1:8" ht="15">
      <c r="A104" s="4" t="s">
        <v>185</v>
      </c>
      <c r="B104" s="2" t="s">
        <v>186</v>
      </c>
      <c r="C104" s="12">
        <v>0</v>
      </c>
      <c r="D104" s="12">
        <v>0</v>
      </c>
      <c r="E104" s="12">
        <v>0</v>
      </c>
      <c r="F104" s="12">
        <v>-18783</v>
      </c>
      <c r="G104" s="12">
        <v>-19339</v>
      </c>
      <c r="H104" s="9">
        <v>232606.6</v>
      </c>
    </row>
    <row r="105" spans="1:8" ht="15">
      <c r="A105" s="4" t="s">
        <v>187</v>
      </c>
      <c r="B105" s="2" t="s">
        <v>188</v>
      </c>
      <c r="C105" s="12">
        <v>0</v>
      </c>
      <c r="D105" s="12">
        <v>0</v>
      </c>
      <c r="E105" s="12">
        <v>105337.20000000007</v>
      </c>
      <c r="F105" s="12">
        <v>-833718.9000000001</v>
      </c>
      <c r="G105" s="12">
        <v>-27345.299999999814</v>
      </c>
      <c r="H105" s="9">
        <v>1790293.9</v>
      </c>
    </row>
    <row r="106" spans="1:8" ht="15">
      <c r="A106" s="4" t="s">
        <v>189</v>
      </c>
      <c r="B106" s="2" t="s">
        <v>190</v>
      </c>
      <c r="C106" s="12">
        <v>0</v>
      </c>
      <c r="D106" s="12">
        <v>0</v>
      </c>
      <c r="E106" s="12">
        <v>301246.5</v>
      </c>
      <c r="F106" s="12">
        <v>-337422.7</v>
      </c>
      <c r="G106" s="12">
        <v>-69059.99999999994</v>
      </c>
      <c r="H106" s="9">
        <v>552540</v>
      </c>
    </row>
    <row r="107" spans="1:8" ht="15">
      <c r="A107" s="4" t="s">
        <v>191</v>
      </c>
      <c r="B107" s="2" t="s">
        <v>192</v>
      </c>
      <c r="C107" s="12">
        <v>0</v>
      </c>
      <c r="D107" s="12">
        <v>0</v>
      </c>
      <c r="E107" s="12">
        <v>-195909.3</v>
      </c>
      <c r="F107" s="12">
        <v>-262058.2</v>
      </c>
      <c r="G107" s="12">
        <v>39000</v>
      </c>
      <c r="H107" s="9">
        <v>667290.4</v>
      </c>
    </row>
    <row r="108" spans="1:8" ht="15">
      <c r="A108" s="4" t="s">
        <v>193</v>
      </c>
      <c r="B108" s="2" t="s">
        <v>194</v>
      </c>
      <c r="C108" s="12">
        <v>0</v>
      </c>
      <c r="D108" s="12">
        <v>0</v>
      </c>
      <c r="E108" s="12">
        <v>0</v>
      </c>
      <c r="F108" s="12">
        <v>-230823.5</v>
      </c>
      <c r="G108" s="12">
        <v>5864.5</v>
      </c>
      <c r="H108" s="9">
        <v>532314</v>
      </c>
    </row>
    <row r="109" spans="1:8" ht="15">
      <c r="A109" s="4" t="s">
        <v>195</v>
      </c>
      <c r="B109" s="2" t="s">
        <v>196</v>
      </c>
      <c r="C109" s="12">
        <v>0</v>
      </c>
      <c r="D109" s="12">
        <v>0</v>
      </c>
      <c r="E109" s="12">
        <v>0</v>
      </c>
      <c r="F109" s="12">
        <v>-3414.5999999999985</v>
      </c>
      <c r="G109" s="12">
        <v>-3149.800000000003</v>
      </c>
      <c r="H109" s="9">
        <v>38149.5</v>
      </c>
    </row>
    <row r="110" spans="1:8" ht="15">
      <c r="A110" s="4" t="s">
        <v>197</v>
      </c>
      <c r="B110" s="2" t="s">
        <v>198</v>
      </c>
      <c r="C110" s="12">
        <v>0</v>
      </c>
      <c r="D110" s="12">
        <v>0</v>
      </c>
      <c r="E110" s="12">
        <v>16950</v>
      </c>
      <c r="F110" s="12">
        <v>-148786.5</v>
      </c>
      <c r="G110" s="12">
        <v>-1721</v>
      </c>
      <c r="H110" s="9">
        <v>1186897.2</v>
      </c>
    </row>
    <row r="111" spans="1:8" ht="15">
      <c r="A111" s="4" t="s">
        <v>199</v>
      </c>
      <c r="B111" s="2" t="s">
        <v>200</v>
      </c>
      <c r="C111" s="12">
        <v>0</v>
      </c>
      <c r="D111" s="12">
        <v>0</v>
      </c>
      <c r="E111" s="12">
        <v>0</v>
      </c>
      <c r="F111" s="12">
        <v>-140700.00000000006</v>
      </c>
      <c r="G111" s="12">
        <v>0</v>
      </c>
      <c r="H111" s="9">
        <v>685069.8</v>
      </c>
    </row>
    <row r="112" spans="1:8" ht="15">
      <c r="A112" s="4" t="s">
        <v>201</v>
      </c>
      <c r="B112" s="2" t="s">
        <v>202</v>
      </c>
      <c r="C112" s="12">
        <v>0</v>
      </c>
      <c r="D112" s="12">
        <v>0</v>
      </c>
      <c r="E112" s="12">
        <v>0</v>
      </c>
      <c r="F112" s="12">
        <v>-4809</v>
      </c>
      <c r="G112" s="12">
        <v>150</v>
      </c>
      <c r="H112" s="9">
        <v>449632.9</v>
      </c>
    </row>
    <row r="113" spans="1:8" ht="15">
      <c r="A113" s="4" t="s">
        <v>203</v>
      </c>
      <c r="B113" s="2" t="s">
        <v>204</v>
      </c>
      <c r="C113" s="12">
        <v>0</v>
      </c>
      <c r="D113" s="12">
        <v>0</v>
      </c>
      <c r="E113" s="12">
        <v>16950</v>
      </c>
      <c r="F113" s="12">
        <v>-3277.5</v>
      </c>
      <c r="G113" s="12">
        <v>-1871</v>
      </c>
      <c r="H113" s="9">
        <v>52194.5</v>
      </c>
    </row>
    <row r="114" spans="1:8" ht="15">
      <c r="A114" s="4" t="s">
        <v>205</v>
      </c>
      <c r="B114" s="2" t="s">
        <v>206</v>
      </c>
      <c r="C114" s="12">
        <v>0</v>
      </c>
      <c r="D114" s="12">
        <v>0</v>
      </c>
      <c r="E114" s="12">
        <v>0</v>
      </c>
      <c r="F114" s="12">
        <v>0</v>
      </c>
      <c r="G114" s="12">
        <v>275000</v>
      </c>
      <c r="H114" s="9">
        <v>1039000</v>
      </c>
    </row>
    <row r="115" spans="1:8" ht="15">
      <c r="A115" s="4" t="s">
        <v>207</v>
      </c>
      <c r="B115" s="2" t="s">
        <v>206</v>
      </c>
      <c r="C115" s="12">
        <v>0</v>
      </c>
      <c r="D115" s="12">
        <v>0</v>
      </c>
      <c r="E115" s="12">
        <v>0</v>
      </c>
      <c r="F115" s="12">
        <v>0</v>
      </c>
      <c r="G115" s="12">
        <v>275000</v>
      </c>
      <c r="H115" s="9">
        <v>1039000</v>
      </c>
    </row>
    <row r="116" spans="1:8" ht="30.75">
      <c r="A116" s="4" t="s">
        <v>208</v>
      </c>
      <c r="B116" s="2" t="s">
        <v>209</v>
      </c>
      <c r="C116" s="12">
        <v>0</v>
      </c>
      <c r="D116" s="12">
        <v>0</v>
      </c>
      <c r="E116" s="12">
        <v>34000</v>
      </c>
      <c r="F116" s="12">
        <v>19736.900000000373</v>
      </c>
      <c r="G116" s="12">
        <v>-6099.800000000745</v>
      </c>
      <c r="H116" s="9">
        <v>7777601.9</v>
      </c>
    </row>
    <row r="117" spans="1:8" ht="30.75">
      <c r="A117" s="4" t="s">
        <v>210</v>
      </c>
      <c r="B117" s="2" t="s">
        <v>211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9">
        <v>1734792</v>
      </c>
    </row>
    <row r="118" spans="1:8" ht="15">
      <c r="A118" s="4" t="s">
        <v>212</v>
      </c>
      <c r="B118" s="2" t="s">
        <v>213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9">
        <v>4177220</v>
      </c>
    </row>
    <row r="119" spans="1:8" ht="15">
      <c r="A119" s="4" t="s">
        <v>214</v>
      </c>
      <c r="B119" s="2" t="s">
        <v>215</v>
      </c>
      <c r="C119" s="12">
        <v>0</v>
      </c>
      <c r="D119" s="12">
        <v>0</v>
      </c>
      <c r="E119" s="12">
        <v>34000</v>
      </c>
      <c r="F119" s="12">
        <v>19736.899999999907</v>
      </c>
      <c r="G119" s="12">
        <v>-6099.799999999814</v>
      </c>
      <c r="H119" s="9">
        <v>1865589.9</v>
      </c>
    </row>
    <row r="120" spans="1:8" s="8" customFormat="1" ht="17.25">
      <c r="A120" s="6" t="s">
        <v>217</v>
      </c>
      <c r="B120" s="7" t="s">
        <v>216</v>
      </c>
      <c r="C120" s="13">
        <v>0</v>
      </c>
      <c r="D120" s="13">
        <v>0</v>
      </c>
      <c r="E120" s="13">
        <v>-3373274.5</v>
      </c>
      <c r="F120" s="13">
        <v>-11861548.099999994</v>
      </c>
      <c r="G120" s="13">
        <v>2466055.800000012</v>
      </c>
      <c r="H120" s="11">
        <v>151872045.6</v>
      </c>
    </row>
  </sheetData>
  <sheetProtection/>
  <mergeCells count="2">
    <mergeCell ref="A1:H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="70" zoomScaleNormal="70" zoomScaleSheetLayoutView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8" sqref="E88"/>
    </sheetView>
  </sheetViews>
  <sheetFormatPr defaultColWidth="9.00390625" defaultRowHeight="15.75"/>
  <cols>
    <col min="1" max="1" width="63.50390625" style="22" customWidth="1"/>
    <col min="2" max="2" width="18.125" style="29" customWidth="1"/>
    <col min="3" max="3" width="19.125" style="29" customWidth="1"/>
    <col min="4" max="4" width="18.625" style="29" customWidth="1"/>
    <col min="5" max="5" width="17.375" style="40" customWidth="1"/>
    <col min="6" max="6" width="13.75390625" style="24" customWidth="1"/>
    <col min="7" max="7" width="17.25390625" style="24" customWidth="1"/>
    <col min="8" max="16384" width="9.00390625" style="24" customWidth="1"/>
  </cols>
  <sheetData>
    <row r="1" spans="1:5" ht="57" customHeight="1">
      <c r="A1" s="51" t="s">
        <v>247</v>
      </c>
      <c r="B1" s="51"/>
      <c r="C1" s="51"/>
      <c r="D1" s="51"/>
      <c r="E1" s="51"/>
    </row>
    <row r="2" spans="1:5" ht="15">
      <c r="A2" s="14"/>
      <c r="B2" s="14"/>
      <c r="C2" s="14"/>
      <c r="D2" s="14"/>
      <c r="E2" s="44"/>
    </row>
    <row r="3" spans="1:5" ht="15">
      <c r="A3" s="50"/>
      <c r="B3" s="50"/>
      <c r="C3" s="25"/>
      <c r="D3" s="25"/>
      <c r="E3" s="45" t="s">
        <v>232</v>
      </c>
    </row>
    <row r="4" spans="1:5" s="26" customFormat="1" ht="78">
      <c r="A4" s="15" t="s">
        <v>243</v>
      </c>
      <c r="B4" s="16" t="s">
        <v>246</v>
      </c>
      <c r="C4" s="16" t="s">
        <v>248</v>
      </c>
      <c r="D4" s="16" t="s">
        <v>249</v>
      </c>
      <c r="E4" s="16" t="s">
        <v>242</v>
      </c>
    </row>
    <row r="5" spans="1:5" ht="15">
      <c r="A5" s="20" t="s">
        <v>234</v>
      </c>
      <c r="B5" s="21"/>
      <c r="C5" s="21"/>
      <c r="D5" s="21"/>
      <c r="E5" s="21"/>
    </row>
    <row r="6" spans="1:7" ht="15">
      <c r="A6" s="17" t="s">
        <v>2</v>
      </c>
      <c r="B6" s="27">
        <f>B7+B9+B11+B16+B20+SUM(B22:B28)</f>
        <v>1291148</v>
      </c>
      <c r="C6" s="27">
        <f>C7+C9+C11+C16+C20+SUM(C22:C28)</f>
        <v>132880.5</v>
      </c>
      <c r="D6" s="27">
        <f>D7+D9+D11+D16+D20+SUM(D22:D28)</f>
        <v>155601.5</v>
      </c>
      <c r="E6" s="28">
        <f>B6+C6+D6</f>
        <v>1579630</v>
      </c>
      <c r="G6" s="29"/>
    </row>
    <row r="7" spans="1:7" ht="15">
      <c r="A7" s="17" t="s">
        <v>3</v>
      </c>
      <c r="B7" s="27">
        <f>SUM(B8:B8)</f>
        <v>621416</v>
      </c>
      <c r="C7" s="27">
        <f>SUM(C8:C8)</f>
        <v>3300</v>
      </c>
      <c r="D7" s="27">
        <f>SUM(D8:D8)</f>
        <v>43190</v>
      </c>
      <c r="E7" s="28">
        <f>B7+C7+D7</f>
        <v>667906</v>
      </c>
      <c r="G7" s="29"/>
    </row>
    <row r="8" spans="1:7" s="31" customFormat="1" ht="15">
      <c r="A8" s="18" t="s">
        <v>5</v>
      </c>
      <c r="B8" s="23">
        <v>621416</v>
      </c>
      <c r="C8" s="30">
        <v>3300</v>
      </c>
      <c r="D8" s="30">
        <v>43190</v>
      </c>
      <c r="E8" s="30">
        <f aca="true" t="shared" si="0" ref="E8:E54">B8+C8+D8</f>
        <v>667906</v>
      </c>
      <c r="G8" s="32"/>
    </row>
    <row r="9" spans="1:7" ht="30.75">
      <c r="A9" s="17" t="s">
        <v>6</v>
      </c>
      <c r="B9" s="27">
        <f>SUM(B10)</f>
        <v>13979</v>
      </c>
      <c r="C9" s="27">
        <f>SUM(C10)</f>
        <v>1500</v>
      </c>
      <c r="D9" s="27">
        <f>SUM(D10)</f>
        <v>0</v>
      </c>
      <c r="E9" s="28">
        <f t="shared" si="0"/>
        <v>15479</v>
      </c>
      <c r="G9" s="29"/>
    </row>
    <row r="10" spans="1:7" s="31" customFormat="1" ht="30.75">
      <c r="A10" s="18" t="s">
        <v>7</v>
      </c>
      <c r="B10" s="23">
        <v>13979</v>
      </c>
      <c r="C10" s="30">
        <v>1500</v>
      </c>
      <c r="D10" s="30">
        <v>0</v>
      </c>
      <c r="E10" s="30">
        <f t="shared" si="0"/>
        <v>15479</v>
      </c>
      <c r="G10" s="32"/>
    </row>
    <row r="11" spans="1:7" ht="15">
      <c r="A11" s="17" t="s">
        <v>8</v>
      </c>
      <c r="B11" s="27">
        <f>SUM(B12:B15)</f>
        <v>226346</v>
      </c>
      <c r="C11" s="27">
        <f>SUM(C12:C15)</f>
        <v>-2833</v>
      </c>
      <c r="D11" s="27">
        <f>SUM(D12:D15)</f>
        <v>40242</v>
      </c>
      <c r="E11" s="28">
        <f t="shared" si="0"/>
        <v>263755</v>
      </c>
      <c r="G11" s="29"/>
    </row>
    <row r="12" spans="1:7" s="31" customFormat="1" ht="30.75">
      <c r="A12" s="18" t="s">
        <v>9</v>
      </c>
      <c r="B12" s="23">
        <v>187150</v>
      </c>
      <c r="C12" s="30">
        <v>0</v>
      </c>
      <c r="D12" s="30">
        <v>62469</v>
      </c>
      <c r="E12" s="30">
        <f t="shared" si="0"/>
        <v>249619</v>
      </c>
      <c r="G12" s="32"/>
    </row>
    <row r="13" spans="1:7" s="31" customFormat="1" ht="15">
      <c r="A13" s="18" t="s">
        <v>238</v>
      </c>
      <c r="B13" s="23">
        <v>0</v>
      </c>
      <c r="C13" s="23">
        <v>0</v>
      </c>
      <c r="D13" s="23">
        <v>0</v>
      </c>
      <c r="E13" s="30">
        <f t="shared" si="0"/>
        <v>0</v>
      </c>
      <c r="G13" s="32"/>
    </row>
    <row r="14" spans="1:7" s="31" customFormat="1" ht="15">
      <c r="A14" s="18" t="s">
        <v>10</v>
      </c>
      <c r="B14" s="23">
        <v>213</v>
      </c>
      <c r="C14" s="30">
        <v>-69</v>
      </c>
      <c r="D14" s="30">
        <v>-90</v>
      </c>
      <c r="E14" s="30">
        <f t="shared" si="0"/>
        <v>54</v>
      </c>
      <c r="G14" s="32"/>
    </row>
    <row r="15" spans="1:7" s="31" customFormat="1" ht="30.75">
      <c r="A15" s="18" t="s">
        <v>239</v>
      </c>
      <c r="B15" s="23">
        <v>38983</v>
      </c>
      <c r="C15" s="30">
        <v>-2764</v>
      </c>
      <c r="D15" s="30">
        <v>-22137</v>
      </c>
      <c r="E15" s="30">
        <f t="shared" si="0"/>
        <v>14082</v>
      </c>
      <c r="G15" s="32"/>
    </row>
    <row r="16" spans="1:7" ht="15">
      <c r="A16" s="17" t="s">
        <v>11</v>
      </c>
      <c r="B16" s="27">
        <f>SUM(B17:B19)</f>
        <v>127610</v>
      </c>
      <c r="C16" s="27">
        <f>SUM(C17:C19)</f>
        <v>5239</v>
      </c>
      <c r="D16" s="27">
        <f>SUM(D17:D19)</f>
        <v>17136</v>
      </c>
      <c r="E16" s="28">
        <f t="shared" si="0"/>
        <v>149985</v>
      </c>
      <c r="G16" s="29"/>
    </row>
    <row r="17" spans="1:7" s="31" customFormat="1" ht="15">
      <c r="A17" s="18" t="s">
        <v>240</v>
      </c>
      <c r="B17" s="23">
        <v>81250</v>
      </c>
      <c r="C17" s="30">
        <v>0</v>
      </c>
      <c r="D17" s="30">
        <v>21625</v>
      </c>
      <c r="E17" s="30">
        <f t="shared" si="0"/>
        <v>102875</v>
      </c>
      <c r="G17" s="32"/>
    </row>
    <row r="18" spans="1:7" s="31" customFormat="1" ht="15">
      <c r="A18" s="18" t="s">
        <v>12</v>
      </c>
      <c r="B18" s="23">
        <v>2761</v>
      </c>
      <c r="C18" s="30">
        <v>739</v>
      </c>
      <c r="D18" s="30">
        <v>11</v>
      </c>
      <c r="E18" s="30">
        <f t="shared" si="0"/>
        <v>3511</v>
      </c>
      <c r="G18" s="32"/>
    </row>
    <row r="19" spans="1:7" s="31" customFormat="1" ht="15">
      <c r="A19" s="18" t="s">
        <v>241</v>
      </c>
      <c r="B19" s="23">
        <v>43599</v>
      </c>
      <c r="C19" s="30">
        <v>4500</v>
      </c>
      <c r="D19" s="30">
        <v>-4500</v>
      </c>
      <c r="E19" s="30">
        <f t="shared" si="0"/>
        <v>43599</v>
      </c>
      <c r="G19" s="32"/>
    </row>
    <row r="20" spans="1:7" ht="30.75">
      <c r="A20" s="17" t="s">
        <v>15</v>
      </c>
      <c r="B20" s="27">
        <f>SUM(B21)</f>
        <v>2500</v>
      </c>
      <c r="C20" s="27">
        <f>SUM(C21:C21)</f>
        <v>-1407</v>
      </c>
      <c r="D20" s="27">
        <f>SUM(D21:D21)</f>
        <v>1907</v>
      </c>
      <c r="E20" s="28">
        <f t="shared" si="0"/>
        <v>3000</v>
      </c>
      <c r="G20" s="29"/>
    </row>
    <row r="21" spans="1:7" s="31" customFormat="1" ht="15">
      <c r="A21" s="18" t="s">
        <v>16</v>
      </c>
      <c r="B21" s="23">
        <v>2500</v>
      </c>
      <c r="C21" s="30">
        <v>-1407</v>
      </c>
      <c r="D21" s="30">
        <v>1907</v>
      </c>
      <c r="E21" s="30">
        <f t="shared" si="0"/>
        <v>3000</v>
      </c>
      <c r="G21" s="32"/>
    </row>
    <row r="22" spans="1:7" ht="15">
      <c r="A22" s="17" t="s">
        <v>18</v>
      </c>
      <c r="B22" s="27">
        <v>15726</v>
      </c>
      <c r="C22" s="28">
        <v>-100</v>
      </c>
      <c r="D22" s="28">
        <v>-30</v>
      </c>
      <c r="E22" s="28">
        <f t="shared" si="0"/>
        <v>15596</v>
      </c>
      <c r="G22" s="29"/>
    </row>
    <row r="23" spans="1:7" ht="35.25" customHeight="1">
      <c r="A23" s="17" t="s">
        <v>20</v>
      </c>
      <c r="B23" s="27">
        <v>189470</v>
      </c>
      <c r="C23" s="28">
        <v>64410</v>
      </c>
      <c r="D23" s="28">
        <v>12516</v>
      </c>
      <c r="E23" s="28">
        <f t="shared" si="0"/>
        <v>266396</v>
      </c>
      <c r="G23" s="29"/>
    </row>
    <row r="24" spans="1:7" ht="15">
      <c r="A24" s="17" t="s">
        <v>21</v>
      </c>
      <c r="B24" s="27">
        <v>2487</v>
      </c>
      <c r="C24" s="28">
        <v>0</v>
      </c>
      <c r="D24" s="28">
        <v>-318</v>
      </c>
      <c r="E24" s="28">
        <f t="shared" si="0"/>
        <v>2169</v>
      </c>
      <c r="G24" s="29"/>
    </row>
    <row r="25" spans="1:7" ht="30.75">
      <c r="A25" s="17" t="s">
        <v>22</v>
      </c>
      <c r="B25" s="27">
        <v>2134</v>
      </c>
      <c r="C25" s="28">
        <v>1440</v>
      </c>
      <c r="D25" s="28">
        <v>2225</v>
      </c>
      <c r="E25" s="28">
        <f t="shared" si="0"/>
        <v>5799</v>
      </c>
      <c r="G25" s="29"/>
    </row>
    <row r="26" spans="1:7" ht="30.75">
      <c r="A26" s="17" t="s">
        <v>23</v>
      </c>
      <c r="B26" s="27">
        <v>86555</v>
      </c>
      <c r="C26" s="28">
        <v>57242</v>
      </c>
      <c r="D26" s="28">
        <v>38351</v>
      </c>
      <c r="E26" s="28">
        <f t="shared" si="0"/>
        <v>182148</v>
      </c>
      <c r="G26" s="29"/>
    </row>
    <row r="27" spans="1:7" ht="15">
      <c r="A27" s="17" t="s">
        <v>25</v>
      </c>
      <c r="B27" s="27">
        <v>2925</v>
      </c>
      <c r="C27" s="28">
        <v>254</v>
      </c>
      <c r="D27" s="28">
        <v>281</v>
      </c>
      <c r="E27" s="28">
        <f t="shared" si="0"/>
        <v>3460</v>
      </c>
      <c r="G27" s="29"/>
    </row>
    <row r="28" spans="1:7" ht="15">
      <c r="A28" s="17" t="s">
        <v>26</v>
      </c>
      <c r="B28" s="27">
        <v>0</v>
      </c>
      <c r="C28" s="28">
        <v>3835.5</v>
      </c>
      <c r="D28" s="28">
        <v>101.5</v>
      </c>
      <c r="E28" s="28">
        <f t="shared" si="0"/>
        <v>3937</v>
      </c>
      <c r="G28" s="29"/>
    </row>
    <row r="29" spans="1:7" s="39" customFormat="1" ht="15">
      <c r="A29" s="36" t="s">
        <v>27</v>
      </c>
      <c r="B29" s="27">
        <f>SUM(B30+B35+B36)</f>
        <v>1844768.9000000001</v>
      </c>
      <c r="C29" s="27">
        <f>SUM(C30+C35+C36)</f>
        <v>-4086.399999999998</v>
      </c>
      <c r="D29" s="27">
        <f>SUM(D30+D35+D36)</f>
        <v>-38182.2</v>
      </c>
      <c r="E29" s="28">
        <f t="shared" si="0"/>
        <v>1802500.3000000003</v>
      </c>
      <c r="G29" s="40"/>
    </row>
    <row r="30" spans="1:7" s="39" customFormat="1" ht="30.75">
      <c r="A30" s="36" t="s">
        <v>28</v>
      </c>
      <c r="B30" s="27">
        <f>B31+B32+B33+B34</f>
        <v>1844768.9000000001</v>
      </c>
      <c r="C30" s="27">
        <f>C31+C32+C33+C34</f>
        <v>-4605.399999999998</v>
      </c>
      <c r="D30" s="27">
        <f>D31+D32+D33+D34</f>
        <v>-38182.2</v>
      </c>
      <c r="E30" s="28">
        <f t="shared" si="0"/>
        <v>1801981.3000000003</v>
      </c>
      <c r="G30" s="40"/>
    </row>
    <row r="31" spans="1:7" s="41" customFormat="1" ht="30.75">
      <c r="A31" s="37" t="s">
        <v>219</v>
      </c>
      <c r="B31" s="23">
        <v>28727.3</v>
      </c>
      <c r="C31" s="23">
        <v>897.2</v>
      </c>
      <c r="D31" s="23">
        <v>54125</v>
      </c>
      <c r="E31" s="30">
        <f t="shared" si="0"/>
        <v>83749.5</v>
      </c>
      <c r="G31" s="42"/>
    </row>
    <row r="32" spans="1:7" s="41" customFormat="1" ht="30.75">
      <c r="A32" s="37" t="s">
        <v>220</v>
      </c>
      <c r="B32" s="23">
        <v>549790.6</v>
      </c>
      <c r="C32" s="23">
        <v>-18687.8</v>
      </c>
      <c r="D32" s="23">
        <v>-84776.4</v>
      </c>
      <c r="E32" s="30">
        <f t="shared" si="0"/>
        <v>446326.3999999999</v>
      </c>
      <c r="G32" s="42"/>
    </row>
    <row r="33" spans="1:7" s="41" customFormat="1" ht="30.75">
      <c r="A33" s="37" t="s">
        <v>221</v>
      </c>
      <c r="B33" s="23">
        <v>1212766.7</v>
      </c>
      <c r="C33" s="23">
        <v>9816.2</v>
      </c>
      <c r="D33" s="23">
        <v>-8157.8</v>
      </c>
      <c r="E33" s="30">
        <f t="shared" si="0"/>
        <v>1214425.0999999999</v>
      </c>
      <c r="G33" s="42"/>
    </row>
    <row r="34" spans="1:7" s="41" customFormat="1" ht="15">
      <c r="A34" s="37" t="s">
        <v>222</v>
      </c>
      <c r="B34" s="23">
        <v>53484.3</v>
      </c>
      <c r="C34" s="23">
        <v>3369</v>
      </c>
      <c r="D34" s="23">
        <v>627</v>
      </c>
      <c r="E34" s="30">
        <f t="shared" si="0"/>
        <v>57480.3</v>
      </c>
      <c r="G34" s="42"/>
    </row>
    <row r="35" spans="1:7" s="39" customFormat="1" ht="15">
      <c r="A35" s="36" t="s">
        <v>31</v>
      </c>
      <c r="B35" s="27"/>
      <c r="C35" s="27">
        <v>519</v>
      </c>
      <c r="D35" s="27"/>
      <c r="E35" s="28">
        <f t="shared" si="0"/>
        <v>519</v>
      </c>
      <c r="G35" s="40"/>
    </row>
    <row r="36" spans="1:7" s="39" customFormat="1" ht="46.5">
      <c r="A36" s="36" t="s">
        <v>33</v>
      </c>
      <c r="B36" s="27"/>
      <c r="C36" s="27"/>
      <c r="D36" s="27"/>
      <c r="E36" s="28">
        <f t="shared" si="0"/>
        <v>0</v>
      </c>
      <c r="G36" s="40"/>
    </row>
    <row r="37" spans="1:7" s="43" customFormat="1" ht="17.25">
      <c r="A37" s="38" t="s">
        <v>34</v>
      </c>
      <c r="B37" s="46">
        <f>B29+B6</f>
        <v>3135916.9000000004</v>
      </c>
      <c r="C37" s="47">
        <f>C6+C29</f>
        <v>128794.1</v>
      </c>
      <c r="D37" s="47">
        <f>D6+D29</f>
        <v>117419.3</v>
      </c>
      <c r="E37" s="52">
        <f t="shared" si="0"/>
        <v>3382130.3000000003</v>
      </c>
      <c r="G37" s="40"/>
    </row>
    <row r="38" spans="1:7" s="33" customFormat="1" ht="17.25">
      <c r="A38" s="34" t="s">
        <v>235</v>
      </c>
      <c r="B38" s="47"/>
      <c r="C38" s="47"/>
      <c r="D38" s="47"/>
      <c r="E38" s="28"/>
      <c r="G38" s="29"/>
    </row>
    <row r="39" spans="1:7" ht="15">
      <c r="A39" s="17" t="s">
        <v>61</v>
      </c>
      <c r="B39" s="27">
        <f>SUM(B40:B44)</f>
        <v>224254.3</v>
      </c>
      <c r="C39" s="27">
        <f>SUM(C40:C44)</f>
        <v>29350.199999999997</v>
      </c>
      <c r="D39" s="27">
        <f>SUM(D40:D44)</f>
        <v>-18506</v>
      </c>
      <c r="E39" s="27">
        <f>SUM(E40:E44)</f>
        <v>235098.5</v>
      </c>
      <c r="F39" s="29"/>
      <c r="G39" s="29"/>
    </row>
    <row r="40" spans="1:7" s="31" customFormat="1" ht="46.5">
      <c r="A40" s="18" t="s">
        <v>65</v>
      </c>
      <c r="B40" s="23">
        <v>8122.6</v>
      </c>
      <c r="C40" s="23">
        <v>1800</v>
      </c>
      <c r="D40" s="23">
        <v>819.5</v>
      </c>
      <c r="E40" s="30">
        <f t="shared" si="0"/>
        <v>10742.1</v>
      </c>
      <c r="F40" s="32"/>
      <c r="G40" s="32"/>
    </row>
    <row r="41" spans="1:7" s="31" customFormat="1" ht="46.5">
      <c r="A41" s="18" t="s">
        <v>67</v>
      </c>
      <c r="B41" s="23">
        <v>97462.9</v>
      </c>
      <c r="C41" s="23">
        <v>22856.5</v>
      </c>
      <c r="D41" s="23">
        <v>9500.4</v>
      </c>
      <c r="E41" s="30">
        <f t="shared" si="0"/>
        <v>129819.79999999999</v>
      </c>
      <c r="F41" s="32"/>
      <c r="G41" s="32"/>
    </row>
    <row r="42" spans="1:7" s="31" customFormat="1" ht="15">
      <c r="A42" s="18" t="s">
        <v>69</v>
      </c>
      <c r="B42" s="23">
        <v>7.5</v>
      </c>
      <c r="C42" s="23"/>
      <c r="D42" s="23"/>
      <c r="E42" s="30">
        <f t="shared" si="0"/>
        <v>7.5</v>
      </c>
      <c r="F42" s="32"/>
      <c r="G42" s="32"/>
    </row>
    <row r="43" spans="1:7" s="31" customFormat="1" ht="15">
      <c r="A43" s="18" t="s">
        <v>77</v>
      </c>
      <c r="B43" s="23">
        <v>5500</v>
      </c>
      <c r="C43" s="23">
        <v>-2186.2</v>
      </c>
      <c r="D43" s="23">
        <v>-1485.8</v>
      </c>
      <c r="E43" s="30">
        <f t="shared" si="0"/>
        <v>1828.0000000000002</v>
      </c>
      <c r="F43" s="32"/>
      <c r="G43" s="32"/>
    </row>
    <row r="44" spans="1:7" s="31" customFormat="1" ht="15">
      <c r="A44" s="18" t="s">
        <v>81</v>
      </c>
      <c r="B44" s="23">
        <v>113161.3</v>
      </c>
      <c r="C44" s="23">
        <v>6879.9</v>
      </c>
      <c r="D44" s="23">
        <v>-27340.1</v>
      </c>
      <c r="E44" s="30">
        <f t="shared" si="0"/>
        <v>92701.1</v>
      </c>
      <c r="F44" s="32"/>
      <c r="G44" s="32"/>
    </row>
    <row r="45" spans="1:7" ht="15">
      <c r="A45" s="17" t="s">
        <v>83</v>
      </c>
      <c r="B45" s="27">
        <f>SUM(B46:B46)</f>
        <v>0</v>
      </c>
      <c r="C45" s="27">
        <f>SUM(C46)</f>
        <v>500</v>
      </c>
      <c r="D45" s="27">
        <f>SUM(D46)</f>
        <v>0</v>
      </c>
      <c r="E45" s="27">
        <f>SUM(E46)</f>
        <v>500</v>
      </c>
      <c r="F45" s="29"/>
      <c r="G45" s="29"/>
    </row>
    <row r="46" spans="1:7" s="31" customFormat="1" ht="15">
      <c r="A46" s="18" t="s">
        <v>85</v>
      </c>
      <c r="B46" s="23"/>
      <c r="C46" s="23">
        <v>500</v>
      </c>
      <c r="D46" s="23"/>
      <c r="E46" s="30">
        <f t="shared" si="0"/>
        <v>500</v>
      </c>
      <c r="F46" s="32"/>
      <c r="G46" s="32"/>
    </row>
    <row r="47" spans="1:7" ht="30.75">
      <c r="A47" s="17" t="s">
        <v>86</v>
      </c>
      <c r="B47" s="27">
        <f>SUM(B48:B48)</f>
        <v>28337.9</v>
      </c>
      <c r="C47" s="27">
        <f>C48</f>
        <v>3582.5</v>
      </c>
      <c r="D47" s="27">
        <f>D48</f>
        <v>-1309.5</v>
      </c>
      <c r="E47" s="27">
        <f>E48</f>
        <v>30610.9</v>
      </c>
      <c r="F47" s="29"/>
      <c r="G47" s="29"/>
    </row>
    <row r="48" spans="1:7" s="31" customFormat="1" ht="30.75">
      <c r="A48" s="18" t="s">
        <v>250</v>
      </c>
      <c r="B48" s="23">
        <v>28337.9</v>
      </c>
      <c r="C48" s="23">
        <v>3582.5</v>
      </c>
      <c r="D48" s="23">
        <v>-1309.5</v>
      </c>
      <c r="E48" s="30">
        <f t="shared" si="0"/>
        <v>30610.9</v>
      </c>
      <c r="F48" s="32"/>
      <c r="G48" s="32"/>
    </row>
    <row r="49" spans="1:7" ht="15">
      <c r="A49" s="17" t="s">
        <v>96</v>
      </c>
      <c r="B49" s="27">
        <f>SUM(B50:B54)</f>
        <v>452104.1</v>
      </c>
      <c r="C49" s="27">
        <f>+C50+C51+C52+C53+C54</f>
        <v>64437.200000000004</v>
      </c>
      <c r="D49" s="27">
        <f>+D50+D51+D52+D53+D54</f>
        <v>-84591.6</v>
      </c>
      <c r="E49" s="27">
        <f>+E50+E51+E52+E53+E54</f>
        <v>431949.69999999995</v>
      </c>
      <c r="F49" s="29"/>
      <c r="G49" s="35"/>
    </row>
    <row r="50" spans="1:7" s="31" customFormat="1" ht="15">
      <c r="A50" s="18" t="s">
        <v>100</v>
      </c>
      <c r="B50" s="23">
        <v>5974.9</v>
      </c>
      <c r="C50" s="23">
        <v>150</v>
      </c>
      <c r="D50" s="23">
        <v>317.3</v>
      </c>
      <c r="E50" s="30">
        <f t="shared" si="0"/>
        <v>6442.2</v>
      </c>
      <c r="F50" s="32"/>
      <c r="G50" s="32"/>
    </row>
    <row r="51" spans="1:7" s="31" customFormat="1" ht="15">
      <c r="A51" s="18" t="s">
        <v>106</v>
      </c>
      <c r="B51" s="23">
        <v>34198.9</v>
      </c>
      <c r="C51" s="23">
        <v>10901.8</v>
      </c>
      <c r="D51" s="23">
        <v>1195.1</v>
      </c>
      <c r="E51" s="30">
        <f>B51+C51+D51</f>
        <v>46295.799999999996</v>
      </c>
      <c r="F51" s="32"/>
      <c r="G51" s="32"/>
    </row>
    <row r="52" spans="1:7" s="31" customFormat="1" ht="15">
      <c r="A52" s="18" t="s">
        <v>108</v>
      </c>
      <c r="B52" s="23">
        <v>367824.5</v>
      </c>
      <c r="C52" s="23">
        <v>49967.8</v>
      </c>
      <c r="D52" s="23">
        <v>-89988.7</v>
      </c>
      <c r="E52" s="30">
        <f t="shared" si="0"/>
        <v>327803.6</v>
      </c>
      <c r="F52" s="32"/>
      <c r="G52" s="32"/>
    </row>
    <row r="53" spans="1:7" s="31" customFormat="1" ht="15">
      <c r="A53" s="18" t="s">
        <v>110</v>
      </c>
      <c r="B53" s="23">
        <v>8852.6</v>
      </c>
      <c r="C53" s="23">
        <v>200</v>
      </c>
      <c r="D53" s="23">
        <v>300</v>
      </c>
      <c r="E53" s="30">
        <f t="shared" si="0"/>
        <v>9352.6</v>
      </c>
      <c r="F53" s="32"/>
      <c r="G53" s="32"/>
    </row>
    <row r="54" spans="1:7" s="31" customFormat="1" ht="15">
      <c r="A54" s="18" t="s">
        <v>114</v>
      </c>
      <c r="B54" s="23">
        <v>35253.2</v>
      </c>
      <c r="C54" s="23">
        <v>3217.6</v>
      </c>
      <c r="D54" s="23">
        <v>3584.7</v>
      </c>
      <c r="E54" s="30">
        <f t="shared" si="0"/>
        <v>42055.49999999999</v>
      </c>
      <c r="F54" s="32"/>
      <c r="G54" s="32"/>
    </row>
    <row r="55" spans="1:7" ht="15">
      <c r="A55" s="17" t="s">
        <v>116</v>
      </c>
      <c r="B55" s="27">
        <f>SUM(B56:B59)</f>
        <v>241432.80000000002</v>
      </c>
      <c r="C55" s="27">
        <f>C56+C57+C58+C59</f>
        <v>43511.7</v>
      </c>
      <c r="D55" s="27">
        <f>D56+D57+D58+D59</f>
        <v>22169.4</v>
      </c>
      <c r="E55" s="27">
        <f>E56+E57+E58+E59</f>
        <v>307113.9</v>
      </c>
      <c r="F55" s="29"/>
      <c r="G55" s="29"/>
    </row>
    <row r="56" spans="1:7" s="31" customFormat="1" ht="15">
      <c r="A56" s="18" t="s">
        <v>118</v>
      </c>
      <c r="B56" s="23">
        <v>15201</v>
      </c>
      <c r="C56" s="23">
        <v>136.6</v>
      </c>
      <c r="D56" s="23">
        <v>1428.9</v>
      </c>
      <c r="E56" s="30">
        <f aca="true" t="shared" si="1" ref="E56:E83">B56+C56+D56</f>
        <v>16766.5</v>
      </c>
      <c r="F56" s="32"/>
      <c r="G56" s="32"/>
    </row>
    <row r="57" spans="1:7" s="31" customFormat="1" ht="15">
      <c r="A57" s="18" t="s">
        <v>120</v>
      </c>
      <c r="B57" s="23"/>
      <c r="C57" s="23">
        <v>11373.8</v>
      </c>
      <c r="D57" s="23"/>
      <c r="E57" s="30">
        <f t="shared" si="1"/>
        <v>11373.8</v>
      </c>
      <c r="F57" s="32"/>
      <c r="G57" s="32"/>
    </row>
    <row r="58" spans="1:7" s="31" customFormat="1" ht="15">
      <c r="A58" s="18" t="s">
        <v>122</v>
      </c>
      <c r="B58" s="23">
        <v>215889.1</v>
      </c>
      <c r="C58" s="23">
        <v>30501.3</v>
      </c>
      <c r="D58" s="23">
        <v>20357</v>
      </c>
      <c r="E58" s="30">
        <f t="shared" si="1"/>
        <v>266747.4</v>
      </c>
      <c r="F58" s="32"/>
      <c r="G58" s="32"/>
    </row>
    <row r="59" spans="1:7" s="31" customFormat="1" ht="15">
      <c r="A59" s="18" t="s">
        <v>124</v>
      </c>
      <c r="B59" s="23">
        <v>10342.7</v>
      </c>
      <c r="C59" s="23">
        <v>1500</v>
      </c>
      <c r="D59" s="23">
        <v>383.5</v>
      </c>
      <c r="E59" s="30">
        <f t="shared" si="1"/>
        <v>12226.2</v>
      </c>
      <c r="F59" s="32"/>
      <c r="G59" s="32"/>
    </row>
    <row r="60" spans="1:7" ht="15">
      <c r="A60" s="17" t="s">
        <v>126</v>
      </c>
      <c r="B60" s="27">
        <f>SUM(B62+B61)</f>
        <v>2837</v>
      </c>
      <c r="C60" s="27">
        <f>SUM(C62+C61)</f>
        <v>150</v>
      </c>
      <c r="D60" s="27">
        <f>SUM(D62+D61)</f>
        <v>2115.2</v>
      </c>
      <c r="E60" s="27">
        <f>SUM(E62+E61)</f>
        <v>5102.2</v>
      </c>
      <c r="F60" s="29"/>
      <c r="G60" s="29"/>
    </row>
    <row r="61" spans="1:7" ht="30.75">
      <c r="A61" s="18" t="s">
        <v>130</v>
      </c>
      <c r="B61" s="27">
        <v>987</v>
      </c>
      <c r="C61" s="27"/>
      <c r="D61" s="27"/>
      <c r="E61" s="30">
        <f>B61+C61+D61</f>
        <v>987</v>
      </c>
      <c r="F61" s="29"/>
      <c r="G61" s="29"/>
    </row>
    <row r="62" spans="1:7" s="31" customFormat="1" ht="15">
      <c r="A62" s="18" t="s">
        <v>132</v>
      </c>
      <c r="B62" s="23">
        <v>1850</v>
      </c>
      <c r="C62" s="23">
        <v>150</v>
      </c>
      <c r="D62" s="23">
        <v>2115.2</v>
      </c>
      <c r="E62" s="30">
        <f>B62+C62+D62</f>
        <v>4115.2</v>
      </c>
      <c r="F62" s="32"/>
      <c r="G62" s="32"/>
    </row>
    <row r="63" spans="1:7" ht="15">
      <c r="A63" s="17" t="s">
        <v>134</v>
      </c>
      <c r="B63" s="27">
        <f>SUM(B64:B69)</f>
        <v>1867664.3</v>
      </c>
      <c r="C63" s="27">
        <f>C64+C65+C66+C67+C68+C69</f>
        <v>30851.600000000002</v>
      </c>
      <c r="D63" s="27">
        <f>D64+D65+D66+D67+D68+D69</f>
        <v>72986.90000000001</v>
      </c>
      <c r="E63" s="27">
        <f>E64+E65+E66+E67+E68+E69</f>
        <v>1971502.8</v>
      </c>
      <c r="F63" s="29"/>
      <c r="G63" s="29"/>
    </row>
    <row r="64" spans="1:7" s="31" customFormat="1" ht="15">
      <c r="A64" s="18" t="s">
        <v>136</v>
      </c>
      <c r="B64" s="23">
        <v>743677.1</v>
      </c>
      <c r="C64" s="23">
        <v>15649.7</v>
      </c>
      <c r="D64" s="23">
        <v>29142.3</v>
      </c>
      <c r="E64" s="30">
        <f t="shared" si="1"/>
        <v>788469.1</v>
      </c>
      <c r="F64" s="32"/>
      <c r="G64" s="32"/>
    </row>
    <row r="65" spans="1:7" s="31" customFormat="1" ht="15">
      <c r="A65" s="18" t="s">
        <v>138</v>
      </c>
      <c r="B65" s="23">
        <v>850397.9</v>
      </c>
      <c r="C65" s="23">
        <v>9396.1</v>
      </c>
      <c r="D65" s="23">
        <v>51452.3</v>
      </c>
      <c r="E65" s="30">
        <f t="shared" si="1"/>
        <v>911246.3</v>
      </c>
      <c r="F65" s="32"/>
      <c r="G65" s="32"/>
    </row>
    <row r="66" spans="1:7" s="31" customFormat="1" ht="15">
      <c r="A66" s="18" t="s">
        <v>244</v>
      </c>
      <c r="B66" s="23">
        <v>192235.9</v>
      </c>
      <c r="C66" s="23">
        <v>8830</v>
      </c>
      <c r="D66" s="23">
        <v>-6560.3</v>
      </c>
      <c r="E66" s="30">
        <f t="shared" si="1"/>
        <v>194505.6</v>
      </c>
      <c r="F66" s="32"/>
      <c r="G66" s="32"/>
    </row>
    <row r="67" spans="1:7" s="31" customFormat="1" ht="30.75">
      <c r="A67" s="18" t="s">
        <v>142</v>
      </c>
      <c r="B67" s="23">
        <v>435</v>
      </c>
      <c r="C67" s="23">
        <v>-52.6</v>
      </c>
      <c r="D67" s="23">
        <v>-4</v>
      </c>
      <c r="E67" s="30">
        <f t="shared" si="1"/>
        <v>378.4</v>
      </c>
      <c r="F67" s="32"/>
      <c r="G67" s="32"/>
    </row>
    <row r="68" spans="1:7" s="31" customFormat="1" ht="15">
      <c r="A68" s="18" t="s">
        <v>146</v>
      </c>
      <c r="B68" s="23">
        <v>14488.1</v>
      </c>
      <c r="C68" s="23">
        <v>830.2</v>
      </c>
      <c r="D68" s="23">
        <v>2678.5</v>
      </c>
      <c r="E68" s="30">
        <f t="shared" si="1"/>
        <v>17996.800000000003</v>
      </c>
      <c r="F68" s="32"/>
      <c r="G68" s="32"/>
    </row>
    <row r="69" spans="1:7" s="31" customFormat="1" ht="15">
      <c r="A69" s="18" t="s">
        <v>150</v>
      </c>
      <c r="B69" s="23">
        <v>66430.3</v>
      </c>
      <c r="C69" s="23">
        <v>-3801.8</v>
      </c>
      <c r="D69" s="23">
        <v>-3721.9</v>
      </c>
      <c r="E69" s="30">
        <f t="shared" si="1"/>
        <v>58906.6</v>
      </c>
      <c r="F69" s="32"/>
      <c r="G69" s="32"/>
    </row>
    <row r="70" spans="1:7" ht="15">
      <c r="A70" s="17" t="s">
        <v>152</v>
      </c>
      <c r="B70" s="27">
        <f>SUM(B71:B72)</f>
        <v>95908.4</v>
      </c>
      <c r="C70" s="27">
        <f>C71+C72</f>
        <v>2177.8</v>
      </c>
      <c r="D70" s="27">
        <f>D71+D72</f>
        <v>14797.099999999999</v>
      </c>
      <c r="E70" s="27">
        <f>E71+E72</f>
        <v>112883.3</v>
      </c>
      <c r="F70" s="29"/>
      <c r="G70" s="29"/>
    </row>
    <row r="71" spans="1:7" s="31" customFormat="1" ht="15">
      <c r="A71" s="18" t="s">
        <v>154</v>
      </c>
      <c r="B71" s="23">
        <v>91869</v>
      </c>
      <c r="C71" s="23">
        <v>2177.8</v>
      </c>
      <c r="D71" s="23">
        <v>14536.8</v>
      </c>
      <c r="E71" s="30">
        <f t="shared" si="1"/>
        <v>108583.6</v>
      </c>
      <c r="F71" s="32"/>
      <c r="G71" s="32"/>
    </row>
    <row r="72" spans="1:7" s="31" customFormat="1" ht="15">
      <c r="A72" s="18" t="s">
        <v>158</v>
      </c>
      <c r="B72" s="23">
        <v>4039.4</v>
      </c>
      <c r="C72" s="23"/>
      <c r="D72" s="23">
        <v>260.3</v>
      </c>
      <c r="E72" s="30">
        <f t="shared" si="1"/>
        <v>4299.7</v>
      </c>
      <c r="F72" s="32"/>
      <c r="G72" s="32"/>
    </row>
    <row r="73" spans="1:7" ht="15">
      <c r="A73" s="17" t="s">
        <v>175</v>
      </c>
      <c r="B73" s="27">
        <f>SUM(B74:B76)</f>
        <v>152350.80000000002</v>
      </c>
      <c r="C73" s="27">
        <f>SUM(C74:C76)</f>
        <v>8262</v>
      </c>
      <c r="D73" s="27">
        <f>SUM(D74:D76)</f>
        <v>-11193.699999999999</v>
      </c>
      <c r="E73" s="27">
        <f>SUM(E74:E76)</f>
        <v>149419.1</v>
      </c>
      <c r="F73" s="29"/>
      <c r="G73" s="29"/>
    </row>
    <row r="74" spans="1:7" s="31" customFormat="1" ht="15">
      <c r="A74" s="18" t="s">
        <v>177</v>
      </c>
      <c r="B74" s="23">
        <v>5000</v>
      </c>
      <c r="C74" s="23"/>
      <c r="D74" s="23"/>
      <c r="E74" s="30">
        <f t="shared" si="1"/>
        <v>5000</v>
      </c>
      <c r="F74" s="32"/>
      <c r="G74" s="32"/>
    </row>
    <row r="75" spans="1:7" s="31" customFormat="1" ht="15">
      <c r="A75" s="18" t="s">
        <v>181</v>
      </c>
      <c r="B75" s="23">
        <v>4561.6</v>
      </c>
      <c r="C75" s="23">
        <v>661.1</v>
      </c>
      <c r="D75" s="23">
        <v>1150.6</v>
      </c>
      <c r="E75" s="30">
        <f t="shared" si="1"/>
        <v>6373.300000000001</v>
      </c>
      <c r="F75" s="32"/>
      <c r="G75" s="32"/>
    </row>
    <row r="76" spans="1:7" s="31" customFormat="1" ht="15">
      <c r="A76" s="18" t="s">
        <v>183</v>
      </c>
      <c r="B76" s="23">
        <v>142789.2</v>
      </c>
      <c r="C76" s="23">
        <v>7600.9</v>
      </c>
      <c r="D76" s="23">
        <v>-12344.3</v>
      </c>
      <c r="E76" s="30">
        <f t="shared" si="1"/>
        <v>138045.80000000002</v>
      </c>
      <c r="F76" s="32"/>
      <c r="G76" s="32"/>
    </row>
    <row r="77" spans="1:7" ht="15">
      <c r="A77" s="17" t="s">
        <v>187</v>
      </c>
      <c r="B77" s="27">
        <f>SUM(B78:B80)</f>
        <v>148703.1</v>
      </c>
      <c r="C77" s="27">
        <f>C78+C79+C80</f>
        <v>-2020.800000000003</v>
      </c>
      <c r="D77" s="27">
        <f>D78+D79+D80</f>
        <v>13451.5</v>
      </c>
      <c r="E77" s="27">
        <f>E78+E79+E80</f>
        <v>160133.80000000002</v>
      </c>
      <c r="F77" s="29"/>
      <c r="G77" s="29"/>
    </row>
    <row r="78" spans="1:7" s="31" customFormat="1" ht="15">
      <c r="A78" s="18" t="s">
        <v>189</v>
      </c>
      <c r="B78" s="23">
        <v>113857.3</v>
      </c>
      <c r="C78" s="23">
        <v>-102954</v>
      </c>
      <c r="D78" s="23">
        <v>-3881.7</v>
      </c>
      <c r="E78" s="30">
        <f>B78+C78+D78</f>
        <v>7021.600000000003</v>
      </c>
      <c r="F78" s="32"/>
      <c r="G78" s="32"/>
    </row>
    <row r="79" spans="1:7" s="31" customFormat="1" ht="15">
      <c r="A79" s="18" t="s">
        <v>191</v>
      </c>
      <c r="B79" s="23">
        <v>8134</v>
      </c>
      <c r="C79" s="23"/>
      <c r="D79" s="23"/>
      <c r="E79" s="30">
        <f t="shared" si="1"/>
        <v>8134</v>
      </c>
      <c r="F79" s="32"/>
      <c r="G79" s="32"/>
    </row>
    <row r="80" spans="1:7" s="31" customFormat="1" ht="15">
      <c r="A80" s="18" t="s">
        <v>193</v>
      </c>
      <c r="B80" s="23">
        <v>26711.8</v>
      </c>
      <c r="C80" s="23">
        <v>100933.2</v>
      </c>
      <c r="D80" s="23">
        <v>17333.2</v>
      </c>
      <c r="E80" s="30">
        <f t="shared" si="1"/>
        <v>144978.2</v>
      </c>
      <c r="F80" s="32"/>
      <c r="G80" s="32"/>
    </row>
    <row r="81" spans="1:7" ht="15">
      <c r="A81" s="17" t="s">
        <v>197</v>
      </c>
      <c r="B81" s="27">
        <f>SUM(B82:B83)</f>
        <v>4130</v>
      </c>
      <c r="C81" s="27">
        <f>C82+C83</f>
        <v>0</v>
      </c>
      <c r="D81" s="27">
        <f>D82+D83</f>
        <v>0</v>
      </c>
      <c r="E81" s="27">
        <f>E82+E83</f>
        <v>4130</v>
      </c>
      <c r="F81" s="29"/>
      <c r="G81" s="29"/>
    </row>
    <row r="82" spans="1:7" s="31" customFormat="1" ht="15">
      <c r="A82" s="18" t="s">
        <v>199</v>
      </c>
      <c r="B82" s="23">
        <v>3400</v>
      </c>
      <c r="C82" s="23"/>
      <c r="D82" s="23"/>
      <c r="E82" s="30">
        <f>B82+C82+D82</f>
        <v>3400</v>
      </c>
      <c r="F82" s="32"/>
      <c r="G82" s="32"/>
    </row>
    <row r="83" spans="1:7" s="31" customFormat="1" ht="15">
      <c r="A83" s="18" t="s">
        <v>201</v>
      </c>
      <c r="B83" s="23">
        <v>730</v>
      </c>
      <c r="C83" s="23"/>
      <c r="D83" s="23"/>
      <c r="E83" s="30">
        <f t="shared" si="1"/>
        <v>730</v>
      </c>
      <c r="F83" s="32"/>
      <c r="G83" s="32"/>
    </row>
    <row r="84" spans="1:7" s="33" customFormat="1" ht="17.25">
      <c r="A84" s="19" t="s">
        <v>217</v>
      </c>
      <c r="B84" s="47">
        <f>B81+B77+B73+B70+B63+B55+B49+B47+B39+B60+B45</f>
        <v>3217722.6999999997</v>
      </c>
      <c r="C84" s="47">
        <f>C81+C77+C73+C70+C63+C55+C49+C47+C39+C60+C45</f>
        <v>180802.2</v>
      </c>
      <c r="D84" s="47">
        <f>D81+D77+D73+D70+D63+D55+D49+D47+D39+D60+D45</f>
        <v>9919.300000000007</v>
      </c>
      <c r="E84" s="47">
        <f>E81+E77+E73+E70+E63+E55+E49+E47+E39+E60+E45</f>
        <v>3408444.1999999997</v>
      </c>
      <c r="F84" s="29"/>
      <c r="G84" s="29"/>
    </row>
    <row r="85" spans="1:7" s="43" customFormat="1" ht="17.25">
      <c r="A85" s="38" t="s">
        <v>233</v>
      </c>
      <c r="B85" s="46">
        <f>B37-B84</f>
        <v>-81805.79999999935</v>
      </c>
      <c r="C85" s="46">
        <f>C37-C84</f>
        <v>-52008.100000000006</v>
      </c>
      <c r="D85" s="46">
        <f>D37-D84</f>
        <v>107500</v>
      </c>
      <c r="E85" s="46">
        <f>E37-E84</f>
        <v>-26313.89999999944</v>
      </c>
      <c r="G85" s="40"/>
    </row>
    <row r="86" spans="1:7" s="39" customFormat="1" ht="34.5">
      <c r="A86" s="38" t="s">
        <v>236</v>
      </c>
      <c r="B86" s="27"/>
      <c r="C86" s="27"/>
      <c r="D86" s="27"/>
      <c r="E86" s="28"/>
      <c r="G86" s="40"/>
    </row>
    <row r="87" spans="1:7" ht="15">
      <c r="A87" s="17" t="s">
        <v>230</v>
      </c>
      <c r="B87" s="27">
        <v>50000</v>
      </c>
      <c r="C87" s="27">
        <v>-50000</v>
      </c>
      <c r="D87" s="27">
        <v>0</v>
      </c>
      <c r="E87" s="28">
        <f>B87+C87+D87</f>
        <v>0</v>
      </c>
      <c r="G87" s="29"/>
    </row>
    <row r="88" spans="1:7" ht="15">
      <c r="A88" s="17" t="s">
        <v>231</v>
      </c>
      <c r="B88" s="27">
        <v>31805.8</v>
      </c>
      <c r="C88" s="27">
        <v>102008.1</v>
      </c>
      <c r="D88" s="27">
        <v>-107500</v>
      </c>
      <c r="E88" s="28">
        <f>B88+C88+D88</f>
        <v>26313.899999999994</v>
      </c>
      <c r="G88" s="29"/>
    </row>
    <row r="89" spans="1:7" ht="30.75">
      <c r="A89" s="17" t="s">
        <v>245</v>
      </c>
      <c r="B89" s="27">
        <v>0</v>
      </c>
      <c r="C89" s="27">
        <v>0</v>
      </c>
      <c r="D89" s="27">
        <v>0</v>
      </c>
      <c r="E89" s="28">
        <f>B89+C89+D89</f>
        <v>0</v>
      </c>
      <c r="G89" s="29"/>
    </row>
    <row r="90" spans="1:7" s="33" customFormat="1" ht="34.5">
      <c r="A90" s="19" t="s">
        <v>237</v>
      </c>
      <c r="B90" s="46">
        <f>SUM(B87:B89)</f>
        <v>81805.8</v>
      </c>
      <c r="C90" s="46">
        <f>SUM(C87:C89)</f>
        <v>52008.100000000006</v>
      </c>
      <c r="D90" s="46">
        <f>SUM(D87:D89)</f>
        <v>-107500</v>
      </c>
      <c r="E90" s="46">
        <f>B90+C90+D90</f>
        <v>26313.900000000023</v>
      </c>
      <c r="G90" s="29"/>
    </row>
    <row r="91" ht="15">
      <c r="G91" s="29"/>
    </row>
  </sheetData>
  <sheetProtection/>
  <mergeCells count="2">
    <mergeCell ref="A3:B3"/>
    <mergeCell ref="A1:E1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5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Zimanova</cp:lastModifiedBy>
  <cp:lastPrinted>2023-04-13T05:15:06Z</cp:lastPrinted>
  <dcterms:created xsi:type="dcterms:W3CDTF">2015-04-28T09:53:59Z</dcterms:created>
  <dcterms:modified xsi:type="dcterms:W3CDTF">2024-04-26T05:09:55Z</dcterms:modified>
  <cp:category/>
  <cp:version/>
  <cp:contentType/>
  <cp:contentStatus/>
</cp:coreProperties>
</file>